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 Alejandra\Downloads\"/>
    </mc:Choice>
  </mc:AlternateContent>
  <bookViews>
    <workbookView xWindow="0" yWindow="0" windowWidth="19200" windowHeight="8130" tabRatio="871" firstSheet="3" activeTab="8"/>
  </bookViews>
  <sheets>
    <sheet name="INGRESOS I. TRIMESTRE" sheetId="1" r:id="rId1"/>
    <sheet name="INGRESOS  I SEMESTRE" sheetId="3" r:id="rId2"/>
    <sheet name="GASTOS I. TRIMESTRE" sheetId="2" r:id="rId3"/>
    <sheet name="INGRESOS II TRIMESTRE" sheetId="4" r:id="rId4"/>
    <sheet name="GASTOS II TRIMESTRE" sheetId="5" r:id="rId5"/>
    <sheet name="INGRESOS III TRIMESTRE" sheetId="6" r:id="rId6"/>
    <sheet name="GASTOS III TRIMESTRE" sheetId="7" r:id="rId7"/>
    <sheet name="INGRESOS IV TRIMESTRE" sheetId="8" r:id="rId8"/>
    <sheet name="GASTOS IV  TRIMESTRE" sheetId="9" r:id="rId9"/>
  </sheets>
  <calcPr calcId="162913"/>
</workbook>
</file>

<file path=xl/calcChain.xml><?xml version="1.0" encoding="utf-8"?>
<calcChain xmlns="http://schemas.openxmlformats.org/spreadsheetml/2006/main">
  <c r="I23" i="8" l="1"/>
  <c r="I22" i="8"/>
  <c r="I19" i="8"/>
  <c r="I18" i="8"/>
  <c r="I15" i="8"/>
  <c r="I14" i="8"/>
  <c r="I13" i="8"/>
  <c r="I12" i="8"/>
  <c r="I9" i="8"/>
  <c r="I8" i="8"/>
  <c r="L23" i="8"/>
  <c r="L22" i="8"/>
  <c r="L19" i="8"/>
  <c r="L18" i="8"/>
  <c r="L15" i="8"/>
  <c r="L14" i="8"/>
  <c r="L13" i="8"/>
  <c r="L12" i="8"/>
  <c r="L9" i="8"/>
  <c r="L8" i="8"/>
  <c r="K8" i="9" l="1"/>
  <c r="K6" i="9" s="1"/>
  <c r="D11" i="9"/>
  <c r="E11" i="9"/>
  <c r="F11" i="9"/>
  <c r="G11" i="9"/>
  <c r="H11" i="9"/>
  <c r="I11" i="9"/>
  <c r="J11" i="9"/>
  <c r="K11" i="9"/>
  <c r="L11" i="9"/>
  <c r="M11" i="9"/>
  <c r="N11" i="9"/>
  <c r="O11" i="9"/>
  <c r="C11" i="9"/>
  <c r="M25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N6" i="9"/>
  <c r="M6" i="9"/>
  <c r="L6" i="9"/>
  <c r="J6" i="9"/>
  <c r="G6" i="9"/>
  <c r="F6" i="9"/>
  <c r="D6" i="9"/>
  <c r="C6" i="9"/>
  <c r="O6" i="9"/>
  <c r="I6" i="9"/>
  <c r="H6" i="9"/>
  <c r="E6" i="9"/>
  <c r="D22" i="8"/>
  <c r="F22" i="8" s="1"/>
  <c r="M23" i="8"/>
  <c r="M19" i="8"/>
  <c r="L17" i="8"/>
  <c r="K7" i="8"/>
  <c r="K11" i="8"/>
  <c r="K17" i="8"/>
  <c r="K21" i="8"/>
  <c r="D11" i="8"/>
  <c r="E11" i="8"/>
  <c r="F11" i="8"/>
  <c r="G11" i="8"/>
  <c r="H11" i="8"/>
  <c r="J11" i="8"/>
  <c r="C11" i="8"/>
  <c r="N22" i="8"/>
  <c r="D17" i="8"/>
  <c r="E17" i="8"/>
  <c r="F17" i="8"/>
  <c r="G17" i="8"/>
  <c r="H17" i="8"/>
  <c r="J17" i="8"/>
  <c r="C17" i="8"/>
  <c r="M12" i="8"/>
  <c r="N23" i="8"/>
  <c r="N19" i="8"/>
  <c r="N18" i="8"/>
  <c r="M15" i="8"/>
  <c r="N14" i="8"/>
  <c r="M13" i="8"/>
  <c r="J21" i="8"/>
  <c r="H21" i="8"/>
  <c r="G21" i="8"/>
  <c r="E21" i="8"/>
  <c r="C21" i="8"/>
  <c r="F9" i="8"/>
  <c r="L7" i="8"/>
  <c r="F8" i="8"/>
  <c r="J7" i="8"/>
  <c r="H7" i="8"/>
  <c r="G7" i="8"/>
  <c r="E7" i="8"/>
  <c r="D7" i="8"/>
  <c r="C7" i="8"/>
  <c r="G5" i="8" l="1"/>
  <c r="N17" i="8"/>
  <c r="E5" i="8"/>
  <c r="I7" i="8"/>
  <c r="F7" i="8"/>
  <c r="N15" i="8"/>
  <c r="N21" i="8"/>
  <c r="I17" i="8"/>
  <c r="I21" i="8"/>
  <c r="L11" i="8"/>
  <c r="L21" i="8"/>
  <c r="N13" i="8"/>
  <c r="M14" i="8"/>
  <c r="M11" i="8" s="1"/>
  <c r="N12" i="8"/>
  <c r="M18" i="8"/>
  <c r="M17" i="8" s="1"/>
  <c r="J5" i="8"/>
  <c r="N25" i="9"/>
  <c r="E25" i="9"/>
  <c r="E5" i="9" s="1"/>
  <c r="I25" i="9"/>
  <c r="I5" i="9" s="1"/>
  <c r="F25" i="9"/>
  <c r="F5" i="9" s="1"/>
  <c r="J25" i="9"/>
  <c r="J5" i="9" s="1"/>
  <c r="N5" i="9"/>
  <c r="M5" i="9"/>
  <c r="D25" i="9"/>
  <c r="D5" i="9" s="1"/>
  <c r="H25" i="9"/>
  <c r="H5" i="9" s="1"/>
  <c r="L25" i="9"/>
  <c r="L5" i="9" s="1"/>
  <c r="C25" i="9"/>
  <c r="C5" i="9" s="1"/>
  <c r="G25" i="9"/>
  <c r="G5" i="9" s="1"/>
  <c r="K25" i="9"/>
  <c r="K5" i="9" s="1"/>
  <c r="O25" i="9"/>
  <c r="O5" i="9" s="1"/>
  <c r="M22" i="8"/>
  <c r="M21" i="8" s="1"/>
  <c r="F21" i="8"/>
  <c r="D21" i="8"/>
  <c r="D5" i="8" s="1"/>
  <c r="I11" i="8"/>
  <c r="K5" i="8"/>
  <c r="H5" i="8"/>
  <c r="C5" i="8"/>
  <c r="D11" i="7"/>
  <c r="E11" i="7"/>
  <c r="F11" i="7"/>
  <c r="G11" i="7"/>
  <c r="H11" i="7"/>
  <c r="I11" i="7"/>
  <c r="J11" i="7"/>
  <c r="K11" i="7"/>
  <c r="L11" i="7"/>
  <c r="M11" i="7"/>
  <c r="N11" i="7"/>
  <c r="O11" i="7"/>
  <c r="C11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O6" i="7"/>
  <c r="N6" i="7"/>
  <c r="K6" i="7"/>
  <c r="J6" i="7"/>
  <c r="H6" i="7"/>
  <c r="G6" i="7"/>
  <c r="F6" i="7"/>
  <c r="C6" i="7"/>
  <c r="L6" i="7"/>
  <c r="D6" i="7"/>
  <c r="M6" i="7"/>
  <c r="I6" i="7"/>
  <c r="E6" i="7"/>
  <c r="F5" i="8" l="1"/>
  <c r="M5" i="8"/>
  <c r="L5" i="8"/>
  <c r="N11" i="8"/>
  <c r="N5" i="8" s="1"/>
  <c r="I5" i="8"/>
  <c r="D25" i="7"/>
  <c r="D5" i="7" s="1"/>
  <c r="C25" i="7"/>
  <c r="C5" i="7" s="1"/>
  <c r="G25" i="7"/>
  <c r="G5" i="7" s="1"/>
  <c r="K25" i="7"/>
  <c r="K5" i="7" s="1"/>
  <c r="O25" i="7"/>
  <c r="O5" i="7" s="1"/>
  <c r="E25" i="7"/>
  <c r="E5" i="7" s="1"/>
  <c r="I25" i="7"/>
  <c r="I5" i="7" s="1"/>
  <c r="M25" i="7"/>
  <c r="M5" i="7" s="1"/>
  <c r="H25" i="7"/>
  <c r="H5" i="7" s="1"/>
  <c r="L25" i="7"/>
  <c r="L5" i="7" s="1"/>
  <c r="F25" i="7"/>
  <c r="F5" i="7" s="1"/>
  <c r="J25" i="7"/>
  <c r="J5" i="7" s="1"/>
  <c r="N25" i="7"/>
  <c r="N5" i="7" s="1"/>
  <c r="J21" i="6" l="1"/>
  <c r="I21" i="6"/>
  <c r="G21" i="6"/>
  <c r="F21" i="6"/>
  <c r="E21" i="6"/>
  <c r="D21" i="6"/>
  <c r="C21" i="6"/>
  <c r="N21" i="6"/>
  <c r="N5" i="6" s="1"/>
  <c r="M21" i="6"/>
  <c r="M5" i="6" s="1"/>
  <c r="K21" i="6"/>
  <c r="L9" i="6"/>
  <c r="I9" i="6"/>
  <c r="F9" i="6"/>
  <c r="L8" i="6"/>
  <c r="I8" i="6"/>
  <c r="F8" i="6"/>
  <c r="K7" i="6"/>
  <c r="J7" i="6"/>
  <c r="H7" i="6"/>
  <c r="G7" i="6"/>
  <c r="E7" i="6"/>
  <c r="D7" i="6"/>
  <c r="C7" i="6"/>
  <c r="H21" i="6" l="1"/>
  <c r="H5" i="6" s="1"/>
  <c r="L21" i="6"/>
  <c r="K5" i="6"/>
  <c r="C5" i="6"/>
  <c r="E5" i="6"/>
  <c r="G5" i="6"/>
  <c r="I7" i="6"/>
  <c r="I5" i="6" s="1"/>
  <c r="G3" i="8" s="1"/>
  <c r="J5" i="6"/>
  <c r="L7" i="6"/>
  <c r="D5" i="6"/>
  <c r="F7" i="6"/>
  <c r="F5" i="6" s="1"/>
  <c r="L5" i="6" l="1"/>
  <c r="D6" i="5" l="1"/>
  <c r="E6" i="5"/>
  <c r="F6" i="5"/>
  <c r="G6" i="5"/>
  <c r="H6" i="5"/>
  <c r="I6" i="5"/>
  <c r="J6" i="5"/>
  <c r="K6" i="5"/>
  <c r="L6" i="5"/>
  <c r="M6" i="5"/>
  <c r="N6" i="5"/>
  <c r="O6" i="5"/>
  <c r="C6" i="5"/>
  <c r="D11" i="5"/>
  <c r="E11" i="5"/>
  <c r="F11" i="5"/>
  <c r="G11" i="5"/>
  <c r="H11" i="5"/>
  <c r="I11" i="5"/>
  <c r="J11" i="5"/>
  <c r="K11" i="5"/>
  <c r="L11" i="5"/>
  <c r="M11" i="5"/>
  <c r="N11" i="5"/>
  <c r="O11" i="5"/>
  <c r="C11" i="5"/>
  <c r="D15" i="5"/>
  <c r="E15" i="5"/>
  <c r="F15" i="5"/>
  <c r="G15" i="5"/>
  <c r="H15" i="5"/>
  <c r="I15" i="5"/>
  <c r="J15" i="5"/>
  <c r="K15" i="5"/>
  <c r="L15" i="5"/>
  <c r="M15" i="5"/>
  <c r="N15" i="5"/>
  <c r="O15" i="5"/>
  <c r="C15" i="5"/>
  <c r="D20" i="5"/>
  <c r="E20" i="5"/>
  <c r="F20" i="5"/>
  <c r="G20" i="5"/>
  <c r="H20" i="5"/>
  <c r="I20" i="5"/>
  <c r="J20" i="5"/>
  <c r="K20" i="5"/>
  <c r="L20" i="5"/>
  <c r="M20" i="5"/>
  <c r="N20" i="5"/>
  <c r="O20" i="5"/>
  <c r="C20" i="5"/>
  <c r="D25" i="5"/>
  <c r="E25" i="5"/>
  <c r="F25" i="5"/>
  <c r="G25" i="5"/>
  <c r="G5" i="5" s="1"/>
  <c r="H25" i="5"/>
  <c r="I25" i="5"/>
  <c r="J25" i="5"/>
  <c r="K25" i="5"/>
  <c r="K5" i="5" s="1"/>
  <c r="L25" i="5"/>
  <c r="M25" i="5"/>
  <c r="N25" i="5"/>
  <c r="O25" i="5"/>
  <c r="O5" i="5" s="1"/>
  <c r="O54" i="5"/>
  <c r="O53" i="5" s="1"/>
  <c r="N54" i="5"/>
  <c r="N53" i="5" s="1"/>
  <c r="M54" i="5"/>
  <c r="M53" i="5" s="1"/>
  <c r="L54" i="5"/>
  <c r="L53" i="5" s="1"/>
  <c r="K54" i="5"/>
  <c r="K53" i="5" s="1"/>
  <c r="J54" i="5"/>
  <c r="J53" i="5" s="1"/>
  <c r="I54" i="5"/>
  <c r="I53" i="5" s="1"/>
  <c r="H54" i="5"/>
  <c r="H53" i="5" s="1"/>
  <c r="G54" i="5"/>
  <c r="G53" i="5" s="1"/>
  <c r="F54" i="5"/>
  <c r="F53" i="5" s="1"/>
  <c r="E54" i="5"/>
  <c r="E53" i="5" s="1"/>
  <c r="D54" i="5"/>
  <c r="D53" i="5" s="1"/>
  <c r="C54" i="5"/>
  <c r="C53" i="5" s="1"/>
  <c r="N5" i="5" l="1"/>
  <c r="J5" i="5"/>
  <c r="F5" i="5"/>
  <c r="M5" i="5"/>
  <c r="I5" i="5"/>
  <c r="E5" i="5"/>
  <c r="L5" i="5"/>
  <c r="H5" i="5"/>
  <c r="D5" i="5"/>
  <c r="C25" i="5"/>
  <c r="C5" i="5" s="1"/>
  <c r="K19" i="4" l="1"/>
  <c r="J19" i="4"/>
  <c r="I19" i="4"/>
  <c r="I5" i="4" s="1"/>
  <c r="G19" i="4"/>
  <c r="F19" i="4"/>
  <c r="E19" i="4"/>
  <c r="D19" i="4"/>
  <c r="C19" i="4"/>
  <c r="N19" i="4"/>
  <c r="N5" i="4" s="1"/>
  <c r="M19" i="4"/>
  <c r="M5" i="4" s="1"/>
  <c r="H19" i="4"/>
  <c r="E5" i="4" l="1"/>
  <c r="J5" i="4"/>
  <c r="L19" i="4"/>
  <c r="L5" i="4" s="1"/>
  <c r="H5" i="4"/>
  <c r="D5" i="4"/>
  <c r="C5" i="4"/>
  <c r="K5" i="4"/>
  <c r="G5" i="4"/>
  <c r="F5" i="4"/>
  <c r="K38" i="2" l="1"/>
  <c r="J38" i="2"/>
  <c r="I38" i="2"/>
  <c r="H38" i="2"/>
  <c r="G38" i="2"/>
  <c r="F38" i="2"/>
  <c r="E38" i="2"/>
  <c r="D38" i="2"/>
  <c r="C38" i="2"/>
  <c r="K25" i="2"/>
  <c r="J25" i="2"/>
  <c r="I25" i="2"/>
  <c r="H25" i="2"/>
  <c r="G25" i="2"/>
  <c r="F25" i="2"/>
  <c r="E25" i="2"/>
  <c r="D25" i="2"/>
  <c r="C25" i="2"/>
  <c r="K20" i="2"/>
  <c r="J20" i="2"/>
  <c r="I20" i="2"/>
  <c r="H20" i="2"/>
  <c r="G20" i="2"/>
  <c r="F20" i="2"/>
  <c r="E20" i="2"/>
  <c r="D20" i="2"/>
  <c r="C20" i="2"/>
  <c r="K11" i="2"/>
  <c r="J11" i="2"/>
  <c r="I11" i="2"/>
  <c r="H11" i="2"/>
  <c r="G11" i="2"/>
  <c r="F11" i="2"/>
  <c r="E11" i="2"/>
  <c r="D11" i="2"/>
  <c r="C11" i="2"/>
  <c r="K6" i="2"/>
  <c r="J6" i="2"/>
  <c r="J5" i="2" s="1"/>
  <c r="I6" i="2"/>
  <c r="H6" i="2"/>
  <c r="G6" i="2"/>
  <c r="F6" i="2"/>
  <c r="F5" i="2" s="1"/>
  <c r="E6" i="2"/>
  <c r="D6" i="2"/>
  <c r="C6" i="2"/>
  <c r="K5" i="2"/>
  <c r="G5" i="2"/>
  <c r="C5" i="2"/>
  <c r="J19" i="3"/>
  <c r="I19" i="3"/>
  <c r="H19" i="3"/>
  <c r="G19" i="3"/>
  <c r="F19" i="3"/>
  <c r="E19" i="3"/>
  <c r="D19" i="3"/>
  <c r="C19" i="3"/>
  <c r="J5" i="3"/>
  <c r="I5" i="3"/>
  <c r="H5" i="3"/>
  <c r="G5" i="3"/>
  <c r="F5" i="3"/>
  <c r="E5" i="3"/>
  <c r="D5" i="3"/>
  <c r="C5" i="3"/>
  <c r="E5" i="2" l="1"/>
  <c r="I5" i="2"/>
  <c r="D5" i="2"/>
  <c r="H5" i="2"/>
  <c r="G10" i="1"/>
  <c r="H17" i="1"/>
  <c r="G17" i="1"/>
  <c r="H15" i="1" l="1"/>
  <c r="G15" i="1"/>
  <c r="J19" i="1" l="1"/>
  <c r="I19" i="1"/>
  <c r="H19" i="1"/>
  <c r="H5" i="1" s="1"/>
  <c r="G19" i="1"/>
  <c r="G5" i="1" s="1"/>
  <c r="F19" i="1"/>
  <c r="F5" i="1" s="1"/>
  <c r="E19" i="1"/>
  <c r="E5" i="1" s="1"/>
  <c r="D19" i="1"/>
  <c r="D5" i="1" s="1"/>
  <c r="C19" i="1"/>
  <c r="C5" i="1" s="1"/>
  <c r="J5" i="1"/>
  <c r="I5" i="1"/>
</calcChain>
</file>

<file path=xl/sharedStrings.xml><?xml version="1.0" encoding="utf-8"?>
<sst xmlns="http://schemas.openxmlformats.org/spreadsheetml/2006/main" count="345" uniqueCount="137">
  <si>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</si>
  <si>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</si>
  <si>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</si>
  <si>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</si>
  <si>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</si>
  <si>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</si>
  <si>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</si>
  <si>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</si>
  <si>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</si>
  <si>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</si>
  <si>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</si>
  <si>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</si>
  <si>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</si>
  <si>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</si>
  <si>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</si>
  <si>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</si>
  <si>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</si>
  <si>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</si>
  <si>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</si>
  <si>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</si>
  <si>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</si>
  <si>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</si>
  <si>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</si>
  <si>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</si>
  <si>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</si>
  <si>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</si>
  <si>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</si>
  <si>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</si>
  <si>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</si>
  <si>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</si>
  <si>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</si>
  <si>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</si>
  <si>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</si>
  <si>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</si>
  <si>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</si>
  <si>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</si>
  <si>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</si>
  <si>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</si>
  <si>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</si>
  <si>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PPTOINICIAL</t>
  </si>
  <si>
    <t>EJECUCION  PRESUPUESTAL  DE  INGRESOS   ENERO  01  AL  31  DE MARZO   DE  2018</t>
  </si>
  <si>
    <t>ADICIONES</t>
  </si>
  <si>
    <t>REDUCCIONES</t>
  </si>
  <si>
    <t>RECURSOS SIN SITUACION DE FONDOS</t>
  </si>
  <si>
    <t>PLAN DEPARTAMENTAL DEL AGUA DEL HUILA</t>
  </si>
  <si>
    <t xml:space="preserve">FONDO  NAL. DE DESASTRES  </t>
  </si>
  <si>
    <t>CREDITOS</t>
  </si>
  <si>
    <t>CONTRCREDITOS</t>
  </si>
  <si>
    <t xml:space="preserve">DISPONIBILIDAD FINAL </t>
  </si>
  <si>
    <t xml:space="preserve">APROPIACION  INICIAL  </t>
  </si>
  <si>
    <t xml:space="preserve">PLAN DEPARTAMENTAL DEL AGUA DEL HUILA </t>
  </si>
  <si>
    <t xml:space="preserve">EJECUCION   ACUMULADA </t>
  </si>
  <si>
    <t xml:space="preserve">GIRO    ACUMULADO  </t>
  </si>
  <si>
    <t>PLAN  DEPARTAMENTAL DEL AGUA DEL HUILA</t>
  </si>
  <si>
    <t>EJECUCION  PRESUPUESTAL  DE  INGRESOS   MARZO  01 AL  31  DE  2019</t>
  </si>
  <si>
    <t>REGALIAS  BIENIO  2019- 2020</t>
  </si>
  <si>
    <t>OCAD REGALIAS</t>
  </si>
  <si>
    <t xml:space="preserve">REGALIAS DISPONIBILIDAD INICIAL </t>
  </si>
  <si>
    <t xml:space="preserve">PROYECTOS CON SITUACION DE FONDOS </t>
  </si>
  <si>
    <t xml:space="preserve">OCAD REGALIAS  </t>
  </si>
  <si>
    <t xml:space="preserve">PROYECTOS OCAD - LAS GRANJAS NEIVA - ACUERDO 13-2018 </t>
  </si>
  <si>
    <t xml:space="preserve">PROYECTOS OCAD - LA CAÑADA AGRADO  - ACUERDO 24-2015 </t>
  </si>
  <si>
    <t xml:space="preserve">OCAD  - SIN SITUACION DE FONDOS </t>
  </si>
  <si>
    <t xml:space="preserve">PROYECTOS OCAD  S.S.F. </t>
  </si>
  <si>
    <t>EJECUCION PRESUPUESTAL DE  GASTOS   ENERO A    MARZO  DE  2019</t>
  </si>
  <si>
    <t xml:space="preserve">GASTOS  GENERALES </t>
  </si>
  <si>
    <t xml:space="preserve">Convenio Interadministrativo 9677-PPAL001-675-2017  </t>
  </si>
  <si>
    <t xml:space="preserve">BIENIO   2019  - 2020 </t>
  </si>
  <si>
    <t xml:space="preserve">OCAD -  REGALIAS </t>
  </si>
  <si>
    <t xml:space="preserve">FONDOS DE COMPENSACION REGIONAL  </t>
  </si>
  <si>
    <t>PROYECTOS CON SITUACION DE FONDOS   (FCR 40%)</t>
  </si>
  <si>
    <t>PROYECTOS SIN  SITUACION DE FONDOS   (FCR 60%)</t>
  </si>
  <si>
    <t xml:space="preserve">REGALIAS DIRECTAS </t>
  </si>
  <si>
    <t xml:space="preserve">ASIGNACION DIRECTA  - DPTO </t>
  </si>
  <si>
    <t xml:space="preserve">ASIGNACION DIRECTA  -  MUNICIPIOS  </t>
  </si>
  <si>
    <t>OCAD -  REGALIAS . C.S.F.</t>
  </si>
  <si>
    <t>EJECUCION  PRESUPUESTAL  DE  INGRESOS  ABRIL A  JUNIO    DE  2019</t>
  </si>
  <si>
    <t>CAUSACION ENERO A MARZO</t>
  </si>
  <si>
    <t xml:space="preserve">PERIODO ABRIL A JUNIO </t>
  </si>
  <si>
    <t>RECAUDO  ENERO A MARZO</t>
  </si>
  <si>
    <t>EJECUCION PRESUPUESTAL DE GASTOS ABRIL 01 A JUNIO 30 DE  2019</t>
  </si>
  <si>
    <t>CONTRACREDITOS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</si>
  <si>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</si>
  <si>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</si>
  <si>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</si>
  <si>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</si>
  <si>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 xml:space="preserve">GASTOS GENERALES </t>
  </si>
  <si>
    <t>FONDO NAL DE DESASTRES</t>
  </si>
  <si>
    <t>Obra - Construcción Acueducto Rural   Vereda el Diamante 1 del  Municipio de Colombia (Acu</t>
  </si>
  <si>
    <t xml:space="preserve">Interventoria - Construcción  Acueducto Rural  Vereda el Diamante 1 Municipio de Colombia </t>
  </si>
  <si>
    <t>Obra - Mejoramiento  Acueducto Rural   vereda el diamante 2 del  Municipio de Colombia (Ac</t>
  </si>
  <si>
    <t>Interventoria  - Mejoramiento  Acueducto Rural  vereda el diamante 2 Municipio de Colombia</t>
  </si>
  <si>
    <t>Obra - Construcción Acueducto por sistema de  bombeo  desde pozo profundo, vereda la cañad</t>
  </si>
  <si>
    <t>Interventoria   - Construcción Acueducto por sistema de  bombeo  desde pozo profundo, vere</t>
  </si>
  <si>
    <t>Obra - Construcción de  Unidades  Sanitarias  con Sistema de Tratamiento  en la  zona rura</t>
  </si>
  <si>
    <t xml:space="preserve">Interventoria - Construcción de  Unidades  Sanitarias  con Sistema de Tratamiento  en la  </t>
  </si>
  <si>
    <t>Acuerdo 008/2017 - Obra - Mejoramiento y  Optimización  de la red de Alcantarillado Sanita</t>
  </si>
  <si>
    <t>Acuerdo 008/2017 - Interventoría - Mejoramiento y  Optimización  de la red de Alcantarilla</t>
  </si>
  <si>
    <t>Acuerdo  008/2017 - Obra  - Optimización de la red de Acueducto en la  carrera 7  entre  a</t>
  </si>
  <si>
    <t xml:space="preserve">Acuerdo  008 /2017 - Interventoria - Optimizacion de la red de Acueducto en la  carrera 7 </t>
  </si>
  <si>
    <t>ACUERDO 69/2017 INTERVENTORIA - Optim.  del Sist.  Acueducto Urbano  Municipio de Pitalito</t>
  </si>
  <si>
    <t>ACUERDO 69/2017 INTERVENTORIA - Optim. Sist. de Acueducto Urbano del Municipio de Altamira</t>
  </si>
  <si>
    <t>ACUERDO 69/2017  INTERVENTORIA - Optim. sistema de Acueducto del Municipio de Elias</t>
  </si>
  <si>
    <t xml:space="preserve">ACUERDO 69/2017  INTERVENTORIA -Optim. Sistemas de Acueducto Municipios Agrado -Pital </t>
  </si>
  <si>
    <t>ACUERDO 69/2017   OBRA - Optim. Sistemas  de Acueducto Urb. Municipios Pitalito - Altamira</t>
  </si>
  <si>
    <t>ACUERDO 69/2017  INTERVENTORIA- Optim. Sistemas de Acueducto Urbano Pitallito y Altamira</t>
  </si>
  <si>
    <t xml:space="preserve">ACUERDO 69/2017  OBRA -Optim. Sistemas de Acueducto Municipios de Elias, Agrado y  Pital </t>
  </si>
  <si>
    <t xml:space="preserve">ACUERDO 69/2017  INTERVENTORIA- Optim. Sistemas  Acueducto Municipios Elias, Agrado-Pital </t>
  </si>
  <si>
    <t>ACUERDO81/2018   INTERV. IMPLEMENT. SERV. PUBLICO DE GAS DOMICILIARIO  POR RED ZONAS RURAL</t>
  </si>
  <si>
    <t>OBRA - Construcción  y/o Optimizacion   de Sistemas de Alcantarillado en Zona Rural de los</t>
  </si>
  <si>
    <t>INTERVENTORIA  - Construcción  y/o Optimizacion   de Sistemas de Alcantarillado en Zona Ru</t>
  </si>
  <si>
    <t>PROYECTOS SIN  SITUACION DE FONDOS   (FCR 40%)</t>
  </si>
  <si>
    <t xml:space="preserve">OBRA -ACUERDO 13/2018  Mej. Opt. Red de Alc. aguas lluvias  barrio las  Granjas Neiva </t>
  </si>
  <si>
    <t xml:space="preserve">INTERVENTORIA  -ACUERDO13/2018  Mej. Opt. Red Alc. aguas lluvias barrio las Granjas Neiva </t>
  </si>
  <si>
    <t>EJECUCION  PRESUPUESTAL  DE  INGRESOS  JULIO A SEPTIEMBRE  DE  2019</t>
  </si>
  <si>
    <t xml:space="preserve">CAUSACION ENERO A JUNIO </t>
  </si>
  <si>
    <t xml:space="preserve">PERIODO JULIO A SEPT. </t>
  </si>
  <si>
    <t xml:space="preserve">RECAUDO  ENERO A JUNIO </t>
  </si>
  <si>
    <t>PERIODO JULIO A SEPT.</t>
  </si>
  <si>
    <t>RECURSOS  PROPIOS</t>
  </si>
  <si>
    <t>RECURSO CONVENIOS</t>
  </si>
  <si>
    <t>AGUAS DEL HUILA S.A. E.S.P.</t>
  </si>
  <si>
    <t>EJECUCION PRESUPUESTAL DE GASTOS JULIO A   SEPTIEMBRE  DE  2019</t>
  </si>
  <si>
    <t xml:space="preserve">EJECUCION   ENERO A JUNIO  </t>
  </si>
  <si>
    <t xml:space="preserve">EJECUCION  JULIO A SEPT. </t>
  </si>
  <si>
    <t xml:space="preserve">GIRO ENERO A  JUNIO  </t>
  </si>
  <si>
    <t xml:space="preserve">GIRO  JULIO A SEPT. </t>
  </si>
  <si>
    <t>EJECUCION  PRESUPUESTAL  DE  INGRESOS  OCTUBRE A DICIEMBRE   DE  2019</t>
  </si>
  <si>
    <t xml:space="preserve">PERIODO OCT. A DIC </t>
  </si>
  <si>
    <t>EJECUCION PRESUPUESTAL DE GASTOS OCTUBRE A DICIEMBRE  DE  2019</t>
  </si>
  <si>
    <t xml:space="preserve">EJECUCION   ENERO A SEPT. </t>
  </si>
  <si>
    <t xml:space="preserve">EJECUCION  OCT. A DIC </t>
  </si>
  <si>
    <t xml:space="preserve">GIRO ENERO A  SEPT. </t>
  </si>
  <si>
    <t xml:space="preserve">GIRO  OCT. A DIC </t>
  </si>
  <si>
    <t xml:space="preserve">RECAUDO  ENERO SEPT. </t>
  </si>
  <si>
    <t xml:space="preserve">CAUSACION ENERO A SEPT. </t>
  </si>
  <si>
    <t xml:space="preserve">PERIODO OCT. A DIC.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</si>
</sst>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6" fillId="5" borderId="1" xfId="0" quotePrefix="1" applyFont="1" applyFill="1" applyBorder="1"/>
    <xf numFmtId="4" fontId="6" fillId="5" borderId="1" xfId="0" applyNumberFormat="1" applyFont="1" applyFill="1" applyBorder="1"/>
    <xf numFmtId="0" fontId="6" fillId="5" borderId="0" xfId="0" applyFont="1" applyFill="1" applyBorder="1"/>
    <xf numFmtId="0" fontId="1" fillId="5" borderId="0" xfId="0" applyFont="1" applyFill="1"/>
    <xf numFmtId="0" fontId="3" fillId="0" borderId="0" xfId="0" applyFont="1"/>
    <xf numFmtId="0" fontId="0" fillId="0" borderId="0" xfId="0" applyFont="1"/>
    <xf numFmtId="0" fontId="4" fillId="6" borderId="1" xfId="0" applyFont="1" applyFill="1" applyBorder="1"/>
    <xf numFmtId="4" fontId="4" fillId="6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1" fillId="5" borderId="2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 applyFill="1" applyBorder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5" fillId="0" borderId="0" xfId="0" applyFont="1"/>
    <xf numFmtId="0" fontId="7" fillId="0" borderId="0" xfId="0" applyFont="1" applyFill="1"/>
    <xf numFmtId="0" fontId="4" fillId="6" borderId="0" xfId="0" applyFont="1" applyFill="1" applyBorder="1"/>
    <xf numFmtId="0" fontId="4" fillId="6" borderId="0" xfId="0" applyFont="1" applyFill="1"/>
    <xf numFmtId="0" fontId="1" fillId="5" borderId="0" xfId="0" applyFont="1" applyFill="1" applyBorder="1"/>
    <xf numFmtId="0" fontId="5" fillId="5" borderId="0" xfId="0" applyFont="1" applyFill="1"/>
    <xf numFmtId="0" fontId="0" fillId="0" borderId="0" xfId="0" applyBorder="1"/>
    <xf numFmtId="0" fontId="4" fillId="2" borderId="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vertical="justify"/>
    </xf>
    <xf numFmtId="4" fontId="4" fillId="2" borderId="3" xfId="0" applyNumberFormat="1" applyFont="1" applyFill="1" applyBorder="1" applyAlignment="1">
      <alignment horizontal="center" vertical="justify"/>
    </xf>
    <xf numFmtId="4" fontId="4" fillId="3" borderId="3" xfId="0" applyNumberFormat="1" applyFont="1" applyFill="1" applyBorder="1" applyAlignment="1">
      <alignment horizontal="center" vertical="justify"/>
    </xf>
    <xf numFmtId="0" fontId="0" fillId="0" borderId="1" xfId="0" quotePrefix="1" applyFill="1" applyBorder="1"/>
    <xf numFmtId="4" fontId="0" fillId="0" borderId="1" xfId="0" applyNumberForma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0" fontId="6" fillId="0" borderId="0" xfId="0" applyFont="1"/>
    <xf numFmtId="0" fontId="6" fillId="5" borderId="1" xfId="0" quotePrefix="1" applyFont="1" applyFill="1" applyBorder="1" applyAlignment="1">
      <alignment horizontal="right"/>
    </xf>
    <xf numFmtId="0" fontId="0" fillId="0" borderId="0" xfId="0" applyFill="1" applyBorder="1"/>
    <xf numFmtId="4" fontId="9" fillId="0" borderId="0" xfId="0" applyNumberFormat="1" applyFont="1"/>
    <xf numFmtId="0" fontId="10" fillId="2" borderId="1" xfId="0" applyFont="1" applyFill="1" applyBorder="1" applyAlignment="1">
      <alignment horizontal="left" vertical="justify"/>
    </xf>
    <xf numFmtId="0" fontId="4" fillId="2" borderId="1" xfId="0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2" borderId="4" xfId="0" applyNumberFormat="1" applyFont="1" applyFill="1" applyBorder="1" applyAlignment="1">
      <alignment horizontal="center" vertical="justify"/>
    </xf>
    <xf numFmtId="0" fontId="1" fillId="0" borderId="4" xfId="0" applyFont="1" applyFill="1" applyBorder="1"/>
    <xf numFmtId="0" fontId="1" fillId="0" borderId="1" xfId="0" applyFont="1" applyFill="1" applyBorder="1"/>
    <xf numFmtId="0" fontId="6" fillId="5" borderId="4" xfId="0" applyFont="1" applyFill="1" applyBorder="1"/>
    <xf numFmtId="0" fontId="6" fillId="5" borderId="1" xfId="0" applyFont="1" applyFill="1" applyBorder="1"/>
    <xf numFmtId="0" fontId="6" fillId="0" borderId="0" xfId="0" applyFont="1" applyFill="1" applyBorder="1"/>
    <xf numFmtId="0" fontId="1" fillId="0" borderId="0" xfId="0" applyFont="1"/>
    <xf numFmtId="0" fontId="5" fillId="0" borderId="2" xfId="0" applyFont="1" applyFill="1" applyBorder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4" fontId="5" fillId="0" borderId="2" xfId="0" applyNumberFormat="1" applyFont="1" applyFill="1" applyBorder="1"/>
    <xf numFmtId="0" fontId="6" fillId="5" borderId="0" xfId="0" applyFont="1" applyFill="1"/>
    <xf numFmtId="0" fontId="1" fillId="4" borderId="1" xfId="0" applyFont="1" applyFill="1" applyBorder="1"/>
    <xf numFmtId="0" fontId="11" fillId="2" borderId="1" xfId="0" applyFont="1" applyFill="1" applyBorder="1" applyAlignment="1">
      <alignment horizontal="center" vertical="justify"/>
    </xf>
    <xf numFmtId="4" fontId="11" fillId="2" borderId="1" xfId="0" applyNumberFormat="1" applyFont="1" applyFill="1" applyBorder="1" applyAlignment="1">
      <alignment horizontal="center" vertical="justify"/>
    </xf>
    <xf numFmtId="4" fontId="11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center" vertical="justify"/>
    </xf>
    <xf numFmtId="4" fontId="12" fillId="8" borderId="1" xfId="0" applyNumberFormat="1" applyFont="1" applyFill="1" applyBorder="1" applyAlignment="1">
      <alignment horizontal="center" vertical="justify"/>
    </xf>
    <xf numFmtId="4" fontId="12" fillId="3" borderId="1" xfId="0" applyNumberFormat="1" applyFont="1" applyFill="1" applyBorder="1" applyAlignment="1">
      <alignment horizontal="center" vertical="justify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5" fillId="9" borderId="0" xfId="0" applyFont="1" applyFill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7" fillId="0" borderId="0" xfId="0" applyFont="1" applyBorder="1"/>
    <xf numFmtId="0" fontId="7" fillId="5" borderId="0" xfId="0" applyFont="1" applyFill="1"/>
    <xf numFmtId="4" fontId="13" fillId="0" borderId="0" xfId="0" applyNumberFormat="1" applyFont="1"/>
    <xf numFmtId="0" fontId="13" fillId="0" borderId="0" xfId="0" applyFont="1"/>
    <xf numFmtId="4" fontId="4" fillId="5" borderId="1" xfId="0" applyNumberFormat="1" applyFont="1" applyFill="1" applyBorder="1" applyAlignment="1">
      <alignment horizontal="center" vertical="justify"/>
    </xf>
    <xf numFmtId="4" fontId="4" fillId="10" borderId="1" xfId="0" applyNumberFormat="1" applyFont="1" applyFill="1" applyBorder="1" applyAlignment="1">
      <alignment horizontal="center" vertical="justify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6" fillId="0" borderId="0" xfId="0" applyNumberFormat="1" applyFont="1" applyFill="1" applyBorder="1"/>
    <xf numFmtId="0" fontId="7" fillId="5" borderId="2" xfId="0" applyFont="1" applyFill="1" applyBorder="1"/>
    <xf numFmtId="0" fontId="0" fillId="5" borderId="0" xfId="0" applyFill="1"/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/>
    <xf numFmtId="4" fontId="15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6" fillId="2" borderId="1" xfId="0" applyFont="1" applyFill="1" applyBorder="1" applyAlignment="1">
      <alignment horizontal="center" vertical="justify"/>
    </xf>
    <xf numFmtId="4" fontId="16" fillId="2" borderId="1" xfId="0" applyNumberFormat="1" applyFont="1" applyFill="1" applyBorder="1" applyAlignment="1">
      <alignment horizontal="center" vertical="justify"/>
    </xf>
    <xf numFmtId="4" fontId="16" fillId="8" borderId="1" xfId="0" applyNumberFormat="1" applyFont="1" applyFill="1" applyBorder="1" applyAlignment="1">
      <alignment horizontal="center" vertical="justify"/>
    </xf>
    <xf numFmtId="4" fontId="16" fillId="3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0" fontId="16" fillId="6" borderId="1" xfId="0" applyFont="1" applyFill="1" applyBorder="1"/>
    <xf numFmtId="4" fontId="16" fillId="6" borderId="1" xfId="0" applyNumberFormat="1" applyFont="1" applyFill="1" applyBorder="1"/>
    <xf numFmtId="4" fontId="0" fillId="0" borderId="0" xfId="0" applyNumberFormat="1" applyFont="1"/>
    <xf numFmtId="4" fontId="5" fillId="0" borderId="0" xfId="0" applyNumberFormat="1" applyFont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6" fillId="0" borderId="0" xfId="0" applyNumberFormat="1" applyFont="1"/>
    <xf numFmtId="0" fontId="5" fillId="11" borderId="0" xfId="0" applyFont="1" applyFill="1" applyBorder="1"/>
    <xf numFmtId="4" fontId="5" fillId="11" borderId="0" xfId="0" applyNumberFormat="1" applyFont="1" applyFill="1" applyBorder="1"/>
    <xf numFmtId="4" fontId="5" fillId="11" borderId="0" xfId="0" applyNumberFormat="1" applyFont="1" applyFill="1"/>
    <xf numFmtId="0" fontId="5" fillId="11" borderId="0" xfId="0" applyFont="1" applyFill="1"/>
    <xf numFmtId="0" fontId="3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Border="1"/>
    <xf numFmtId="0" fontId="3" fillId="0" borderId="0" xfId="0" applyFont="1" applyBorder="1"/>
    <xf numFmtId="0" fontId="5" fillId="9" borderId="0" xfId="0" applyFont="1" applyFill="1" applyBorder="1"/>
    <xf numFmtId="0" fontId="6" fillId="0" borderId="1" xfId="0" applyFont="1" applyFill="1" applyBorder="1"/>
    <xf numFmtId="4" fontId="6" fillId="0" borderId="1" xfId="0" applyNumberFormat="1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4" fontId="3" fillId="0" borderId="5" xfId="0" applyNumberFormat="1" applyFont="1" applyFill="1" applyBorder="1"/>
    <xf numFmtId="0" fontId="7" fillId="5" borderId="0" xfId="0" applyFont="1" applyFill="1" applyBorder="1"/>
    <xf numFmtId="0" fontId="7" fillId="0" borderId="1" xfId="0" quotePrefix="1" applyFont="1" applyFill="1" applyBorder="1"/>
    <xf numFmtId="0" fontId="18" fillId="0" borderId="1" xfId="0" applyFont="1" applyFill="1" applyBorder="1"/>
    <xf numFmtId="4" fontId="9" fillId="0" borderId="1" xfId="0" applyNumberFormat="1" applyFont="1" applyFill="1" applyBorder="1"/>
    <xf numFmtId="4" fontId="19" fillId="0" borderId="1" xfId="2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0" fontId="7" fillId="0" borderId="0" xfId="0" applyFont="1" applyFill="1" applyBorder="1"/>
    <xf numFmtId="165" fontId="3" fillId="0" borderId="0" xfId="1" applyFont="1"/>
    <xf numFmtId="165" fontId="7" fillId="0" borderId="0" xfId="1" applyFont="1"/>
    <xf numFmtId="165" fontId="0" fillId="0" borderId="0" xfId="1" applyFont="1"/>
    <xf numFmtId="165" fontId="9" fillId="0" borderId="0" xfId="1" applyFont="1"/>
    <xf numFmtId="4" fontId="5" fillId="0" borderId="7" xfId="0" applyNumberFormat="1" applyFont="1" applyFill="1" applyBorder="1"/>
    <xf numFmtId="4" fontId="5" fillId="0" borderId="0" xfId="0" applyNumberFormat="1" applyFont="1" applyFill="1" applyBorder="1"/>
    <xf numFmtId="0" fontId="0" fillId="0" borderId="0" xfId="0" applyFill="1"/>
    <xf numFmtId="4" fontId="23" fillId="0" borderId="1" xfId="2" applyNumberFormat="1" applyFont="1" applyFill="1" applyBorder="1" applyAlignment="1">
      <alignment horizontal="right"/>
    </xf>
    <xf numFmtId="0" fontId="22" fillId="6" borderId="1" xfId="0" applyFont="1" applyFill="1" applyBorder="1"/>
    <xf numFmtId="4" fontId="21" fillId="6" borderId="1" xfId="0" applyNumberFormat="1" applyFont="1" applyFill="1" applyBorder="1"/>
    <xf numFmtId="4" fontId="3" fillId="0" borderId="0" xfId="0" applyNumberFormat="1" applyFont="1" applyFill="1"/>
    <xf numFmtId="4" fontId="7" fillId="5" borderId="2" xfId="0" applyNumberFormat="1" applyFont="1" applyFill="1" applyBorder="1"/>
    <xf numFmtId="0" fontId="0" fillId="0" borderId="0" xfId="0" applyFont="1" applyBorder="1"/>
    <xf numFmtId="0" fontId="6" fillId="5" borderId="3" xfId="0" applyFont="1" applyFill="1" applyBorder="1"/>
    <xf numFmtId="4" fontId="5" fillId="5" borderId="3" xfId="0" applyNumberFormat="1" applyFont="1" applyFill="1" applyBorder="1"/>
    <xf numFmtId="0" fontId="7" fillId="0" borderId="6" xfId="0" applyFont="1" applyFill="1" applyBorder="1"/>
    <xf numFmtId="4" fontId="7" fillId="0" borderId="6" xfId="0" applyNumberFormat="1" applyFont="1" applyFill="1" applyBorder="1"/>
    <xf numFmtId="4" fontId="0" fillId="0" borderId="0" xfId="0" applyNumberFormat="1" applyFont="1" applyFill="1" applyBorder="1"/>
    <xf numFmtId="4" fontId="18" fillId="0" borderId="1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30" sqref="C30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6" customWidth="1"/>
    <col min="4" max="4" width="16.28515625" customWidth="1"/>
    <col min="5" max="5" width="14" customWidth="1"/>
    <col min="6" max="6" width="16.140625" customWidth="1"/>
    <col min="7" max="7" width="17.140625" customWidth="1"/>
    <col min="8" max="8" width="16.28515625" customWidth="1"/>
    <col min="9" max="9" width="16.7109375" customWidth="1"/>
    <col min="10" max="10" width="14" customWidth="1"/>
    <col min="11" max="11" width="17" customWidth="1"/>
    <col min="12" max="12" width="13.7109375" bestFit="1" customWidth="1"/>
  </cols>
  <sheetData>
    <row r="1" spans="1:12" ht="21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2" ht="19.5" customHeight="1" x14ac:dyDescent="0.25">
      <c r="A2" s="154" t="s">
        <v>40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x14ac:dyDescent="0.25">
      <c r="A3" s="1"/>
      <c r="C3" s="2"/>
      <c r="D3" s="2"/>
      <c r="E3" s="2"/>
      <c r="F3" s="2"/>
      <c r="G3" s="2"/>
      <c r="H3" s="2"/>
      <c r="I3" s="2"/>
      <c r="J3" s="2"/>
    </row>
    <row r="4" spans="1:12" ht="27" customHeight="1" x14ac:dyDescent="0.25">
      <c r="A4" s="36" t="s">
        <v>1</v>
      </c>
      <c r="B4" s="37" t="s">
        <v>2</v>
      </c>
      <c r="C4" s="38" t="s">
        <v>39</v>
      </c>
      <c r="D4" s="38" t="s">
        <v>41</v>
      </c>
      <c r="E4" s="38" t="s">
        <v>42</v>
      </c>
      <c r="F4" s="38" t="s">
        <v>3</v>
      </c>
      <c r="G4" s="38" t="s">
        <v>4</v>
      </c>
      <c r="H4" s="39" t="s">
        <v>5</v>
      </c>
      <c r="I4" s="38" t="s">
        <v>6</v>
      </c>
      <c r="J4" s="38" t="s">
        <v>7</v>
      </c>
    </row>
    <row r="5" spans="1:12" s="6" customFormat="1" ht="14.25" customHeight="1" x14ac:dyDescent="0.25">
      <c r="A5" s="4">
        <v>1</v>
      </c>
      <c r="B5" s="4" t="s">
        <v>8</v>
      </c>
      <c r="C5" s="5">
        <f t="shared" ref="C5:J5" si="0">+C7+C9+C15+C19</f>
        <v>60901600459</v>
      </c>
      <c r="D5" s="5">
        <f t="shared" si="0"/>
        <v>7285695965.0400105</v>
      </c>
      <c r="E5" s="5">
        <f t="shared" si="0"/>
        <v>352007580.25001001</v>
      </c>
      <c r="F5" s="5">
        <f t="shared" si="0"/>
        <v>67835288843.790001</v>
      </c>
      <c r="G5" s="5">
        <f t="shared" si="0"/>
        <v>38999816973.670013</v>
      </c>
      <c r="H5" s="5">
        <f t="shared" si="0"/>
        <v>38191433071.670013</v>
      </c>
      <c r="I5" s="5">
        <f t="shared" si="0"/>
        <v>28835471870.119987</v>
      </c>
      <c r="J5" s="5">
        <f t="shared" si="0"/>
        <v>808383901.99999905</v>
      </c>
    </row>
    <row r="6" spans="1:12" s="6" customFormat="1" ht="18.75" customHeight="1" x14ac:dyDescent="0.25">
      <c r="A6" s="7"/>
      <c r="B6" s="7"/>
      <c r="C6" s="8"/>
      <c r="D6" s="8"/>
      <c r="E6" s="8"/>
      <c r="F6" s="8"/>
      <c r="G6" s="8"/>
      <c r="H6" s="8"/>
      <c r="I6" s="8"/>
      <c r="J6" s="8"/>
      <c r="L6" s="26"/>
    </row>
    <row r="7" spans="1:12" s="11" customFormat="1" ht="14.25" customHeight="1" x14ac:dyDescent="0.2">
      <c r="A7" s="47" t="s">
        <v>9</v>
      </c>
      <c r="B7" s="9" t="s">
        <v>10</v>
      </c>
      <c r="C7" s="10">
        <v>12411114361</v>
      </c>
      <c r="D7" s="10">
        <v>6898844365.0400009</v>
      </c>
      <c r="E7" s="10">
        <v>0</v>
      </c>
      <c r="F7" s="10">
        <v>19309958726.040001</v>
      </c>
      <c r="G7" s="10">
        <v>19309958726.040001</v>
      </c>
      <c r="H7" s="10">
        <v>19309958726.040001</v>
      </c>
      <c r="I7" s="10">
        <v>0</v>
      </c>
      <c r="J7" s="10">
        <v>0</v>
      </c>
    </row>
    <row r="8" spans="1:12" ht="11.25" customHeight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2"/>
    </row>
    <row r="9" spans="1:12" s="29" customFormat="1" ht="12.75" x14ac:dyDescent="0.2">
      <c r="A9" s="21">
        <v>2</v>
      </c>
      <c r="B9" s="21" t="s">
        <v>11</v>
      </c>
      <c r="C9" s="22">
        <v>17893392402</v>
      </c>
      <c r="D9" s="22">
        <v>386851600</v>
      </c>
      <c r="E9" s="22">
        <v>352007580.25</v>
      </c>
      <c r="F9" s="22">
        <v>17928236421.75</v>
      </c>
      <c r="G9" s="22">
        <v>2975035470.749999</v>
      </c>
      <c r="H9" s="22">
        <v>2166651568.75</v>
      </c>
      <c r="I9" s="22">
        <v>14953200951</v>
      </c>
      <c r="J9" s="22">
        <v>808383901.99999905</v>
      </c>
    </row>
    <row r="10" spans="1:12" s="24" customFormat="1" ht="12.75" x14ac:dyDescent="0.2">
      <c r="A10" s="19">
        <v>21</v>
      </c>
      <c r="B10" s="19" t="s">
        <v>12</v>
      </c>
      <c r="C10" s="20">
        <v>14574159664</v>
      </c>
      <c r="D10" s="20">
        <v>9.9999999999999995E-7</v>
      </c>
      <c r="E10" s="20">
        <v>9.9999999999999995E-7</v>
      </c>
      <c r="F10" s="20">
        <v>14574159664</v>
      </c>
      <c r="G10" s="20">
        <f>1864549276+400988</f>
        <v>1864950264</v>
      </c>
      <c r="H10" s="20">
        <v>1351737936</v>
      </c>
      <c r="I10" s="20">
        <v>12709610388.000002</v>
      </c>
      <c r="J10" s="20">
        <v>512811339.99999881</v>
      </c>
    </row>
    <row r="11" spans="1:12" s="24" customFormat="1" ht="12.75" x14ac:dyDescent="0.2">
      <c r="A11" s="19">
        <v>22</v>
      </c>
      <c r="B11" s="19" t="s">
        <v>13</v>
      </c>
      <c r="C11" s="20">
        <v>7127241</v>
      </c>
      <c r="D11" s="20">
        <v>9.9999999999999995E-7</v>
      </c>
      <c r="E11" s="20">
        <v>9.9999999999999995E-7</v>
      </c>
      <c r="F11" s="20">
        <v>7127241</v>
      </c>
      <c r="G11" s="20">
        <v>2033890.000001</v>
      </c>
      <c r="H11" s="20">
        <v>1446066.000001</v>
      </c>
      <c r="I11" s="20">
        <v>5093350.9999989998</v>
      </c>
      <c r="J11" s="20">
        <v>587824</v>
      </c>
    </row>
    <row r="12" spans="1:12" s="24" customFormat="1" ht="12.75" x14ac:dyDescent="0.2">
      <c r="A12" s="19">
        <v>23</v>
      </c>
      <c r="B12" s="19" t="s">
        <v>14</v>
      </c>
      <c r="C12" s="20">
        <v>2496913400</v>
      </c>
      <c r="D12" s="20">
        <v>9.9999999999999995E-7</v>
      </c>
      <c r="E12" s="20">
        <v>9.9999999999999995E-7</v>
      </c>
      <c r="F12" s="20">
        <v>2496913400</v>
      </c>
      <c r="G12" s="20">
        <v>258015200.00000101</v>
      </c>
      <c r="H12" s="20">
        <v>258015200.00000101</v>
      </c>
      <c r="I12" s="20">
        <v>2238898199.999999</v>
      </c>
      <c r="J12" s="20">
        <v>0</v>
      </c>
    </row>
    <row r="13" spans="1:12" s="24" customFormat="1" ht="12.75" x14ac:dyDescent="0.2">
      <c r="A13" s="19">
        <v>24</v>
      </c>
      <c r="B13" s="19" t="s">
        <v>15</v>
      </c>
      <c r="C13" s="20">
        <v>815192097</v>
      </c>
      <c r="D13" s="20">
        <v>386851600</v>
      </c>
      <c r="E13" s="20">
        <v>352007580.25</v>
      </c>
      <c r="F13" s="20">
        <v>850036116.75</v>
      </c>
      <c r="G13" s="20">
        <v>850036116.75000095</v>
      </c>
      <c r="H13" s="20">
        <v>555452366.75000095</v>
      </c>
      <c r="I13" s="20">
        <v>-9.5367431640625E-7</v>
      </c>
      <c r="J13" s="20">
        <v>294583750</v>
      </c>
    </row>
    <row r="14" spans="1:12" s="29" customFormat="1" ht="12.75" x14ac:dyDescent="0.2">
      <c r="A14" s="19"/>
      <c r="B14" s="19"/>
      <c r="C14" s="20"/>
      <c r="D14" s="20"/>
      <c r="E14" s="20"/>
      <c r="F14" s="20"/>
      <c r="G14" s="20"/>
      <c r="H14" s="20"/>
      <c r="I14" s="20"/>
      <c r="J14" s="20"/>
    </row>
    <row r="15" spans="1:12" s="29" customFormat="1" ht="12.75" x14ac:dyDescent="0.2">
      <c r="A15" s="21">
        <v>3</v>
      </c>
      <c r="B15" s="21" t="s">
        <v>16</v>
      </c>
      <c r="C15" s="22">
        <v>15388191</v>
      </c>
      <c r="D15" s="22">
        <v>9.9999999999999995E-7</v>
      </c>
      <c r="E15" s="22">
        <v>9.9999999999999995E-7</v>
      </c>
      <c r="F15" s="22">
        <v>15388191</v>
      </c>
      <c r="G15" s="22">
        <f>+G17</f>
        <v>3258093.9800010002</v>
      </c>
      <c r="H15" s="22">
        <f>+H17</f>
        <v>3258093.9800010002</v>
      </c>
      <c r="I15" s="22">
        <v>12130097.019996999</v>
      </c>
      <c r="J15" s="22">
        <v>0</v>
      </c>
    </row>
    <row r="16" spans="1:12" s="24" customFormat="1" ht="12.75" x14ac:dyDescent="0.2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1.9999999999999999E-6</v>
      </c>
      <c r="H16" s="20">
        <v>1.9999999999999999E-6</v>
      </c>
      <c r="I16" s="20">
        <v>999.99999800000001</v>
      </c>
      <c r="J16" s="20">
        <v>0</v>
      </c>
    </row>
    <row r="17" spans="1:10" s="24" customFormat="1" ht="12.75" x14ac:dyDescent="0.2">
      <c r="A17" s="19">
        <v>32</v>
      </c>
      <c r="B17" s="19" t="s">
        <v>18</v>
      </c>
      <c r="C17" s="20">
        <v>15387191</v>
      </c>
      <c r="D17" s="20">
        <v>9.9999999999999995E-7</v>
      </c>
      <c r="E17" s="20">
        <v>9.9999999999999995E-7</v>
      </c>
      <c r="F17" s="20">
        <v>15387191</v>
      </c>
      <c r="G17" s="20">
        <f>3258093.980001</f>
        <v>3258093.9800010002</v>
      </c>
      <c r="H17" s="20">
        <f>3258093.980001</f>
        <v>3258093.9800010002</v>
      </c>
      <c r="I17" s="20">
        <v>12129097.019998999</v>
      </c>
      <c r="J17" s="20">
        <v>0</v>
      </c>
    </row>
    <row r="18" spans="1:10" s="30" customFormat="1" ht="12.75" x14ac:dyDescent="0.2">
      <c r="A18" s="28"/>
      <c r="B18" s="28"/>
      <c r="C18" s="27"/>
      <c r="D18" s="27"/>
      <c r="E18" s="27"/>
      <c r="F18" s="27"/>
      <c r="G18" s="27"/>
      <c r="H18" s="27"/>
      <c r="I18" s="27"/>
      <c r="J18" s="27"/>
    </row>
    <row r="19" spans="1:10" s="30" customFormat="1" ht="12.75" x14ac:dyDescent="0.2">
      <c r="A19" s="42">
        <v>5</v>
      </c>
      <c r="B19" s="42" t="s">
        <v>43</v>
      </c>
      <c r="C19" s="43">
        <f t="shared" ref="C19:J19" si="1">+C20+C21</f>
        <v>30581705505</v>
      </c>
      <c r="D19" s="43">
        <f t="shared" si="1"/>
        <v>9.0000000000000002E-6</v>
      </c>
      <c r="E19" s="43">
        <f t="shared" si="1"/>
        <v>9.0000000000000002E-6</v>
      </c>
      <c r="F19" s="43">
        <f t="shared" si="1"/>
        <v>30581705505</v>
      </c>
      <c r="G19" s="43">
        <f t="shared" si="1"/>
        <v>16711564682.900009</v>
      </c>
      <c r="H19" s="43">
        <f t="shared" si="1"/>
        <v>16711564682.900009</v>
      </c>
      <c r="I19" s="43">
        <f t="shared" si="1"/>
        <v>13870140822.099991</v>
      </c>
      <c r="J19" s="43">
        <f t="shared" si="1"/>
        <v>0</v>
      </c>
    </row>
    <row r="20" spans="1:10" s="30" customFormat="1" ht="12.75" x14ac:dyDescent="0.2">
      <c r="A20" s="44">
        <v>510</v>
      </c>
      <c r="B20" s="44" t="s">
        <v>44</v>
      </c>
      <c r="C20" s="45">
        <v>24761705505</v>
      </c>
      <c r="D20" s="45">
        <v>7.9999999999999996E-6</v>
      </c>
      <c r="E20" s="45">
        <v>7.9999999999999996E-6</v>
      </c>
      <c r="F20" s="45">
        <v>24761705505</v>
      </c>
      <c r="G20" s="45">
        <v>11272312347.900009</v>
      </c>
      <c r="H20" s="45">
        <v>11272312347.900009</v>
      </c>
      <c r="I20" s="45">
        <v>13489393157.099991</v>
      </c>
      <c r="J20" s="45">
        <v>0</v>
      </c>
    </row>
    <row r="21" spans="1:10" s="14" customFormat="1" x14ac:dyDescent="0.25">
      <c r="A21" s="19">
        <v>52</v>
      </c>
      <c r="B21" s="19" t="s">
        <v>45</v>
      </c>
      <c r="C21" s="20">
        <v>5820000000</v>
      </c>
      <c r="D21" s="20">
        <v>9.9999999999999995E-7</v>
      </c>
      <c r="E21" s="20">
        <v>9.9999999999999995E-7</v>
      </c>
      <c r="F21" s="20">
        <v>5820000000</v>
      </c>
      <c r="G21" s="20">
        <v>5439252335.000001</v>
      </c>
      <c r="H21" s="20">
        <v>5439252335.000001</v>
      </c>
      <c r="I21" s="20">
        <v>380747664.99999905</v>
      </c>
      <c r="J21" s="20">
        <v>0</v>
      </c>
    </row>
    <row r="22" spans="1:10" x14ac:dyDescent="0.25">
      <c r="F22" s="2"/>
    </row>
    <row r="23" spans="1:10" x14ac:dyDescent="0.25">
      <c r="C23" s="2"/>
      <c r="F23" s="2"/>
      <c r="G23" s="2"/>
      <c r="H23" s="2"/>
      <c r="I23" s="2"/>
      <c r="J23" s="2"/>
    </row>
    <row r="24" spans="1:10" x14ac:dyDescent="0.25">
      <c r="F24" s="2"/>
      <c r="G24" s="2"/>
      <c r="I24" s="2"/>
    </row>
    <row r="25" spans="1:10" x14ac:dyDescent="0.25">
      <c r="F25" s="2"/>
      <c r="G25" s="2"/>
      <c r="H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workbookViewId="0">
      <selection activeCell="G24" sqref="G24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6.7109375" customWidth="1"/>
    <col min="4" max="4" width="16.5703125" customWidth="1"/>
    <col min="5" max="5" width="15.140625" customWidth="1"/>
    <col min="6" max="9" width="16.7109375" customWidth="1"/>
    <col min="10" max="10" width="14.5703125" customWidth="1"/>
    <col min="12" max="12" width="13.7109375" bestFit="1" customWidth="1"/>
  </cols>
  <sheetData>
    <row r="1" spans="1:37" ht="21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ht="19.5" customHeight="1" x14ac:dyDescent="0.25">
      <c r="A2" s="154" t="s">
        <v>54</v>
      </c>
      <c r="B2" s="154"/>
      <c r="C2" s="154"/>
      <c r="D2" s="154"/>
      <c r="E2" s="154"/>
      <c r="F2" s="154"/>
      <c r="G2" s="154"/>
      <c r="H2" s="154"/>
      <c r="I2" s="154"/>
      <c r="J2" s="154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x14ac:dyDescent="0.25">
      <c r="A3" s="1"/>
      <c r="C3" s="2"/>
      <c r="D3" s="2"/>
      <c r="E3" s="2"/>
      <c r="F3" s="49"/>
      <c r="G3" s="2"/>
      <c r="H3" s="2"/>
      <c r="I3" s="49"/>
      <c r="J3" s="2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31.5" customHeight="1" x14ac:dyDescent="0.25">
      <c r="A4" s="50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52" t="s">
        <v>4</v>
      </c>
      <c r="H4" s="53" t="s">
        <v>5</v>
      </c>
      <c r="I4" s="54" t="s">
        <v>6</v>
      </c>
      <c r="J4" s="3" t="s">
        <v>7</v>
      </c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</row>
    <row r="5" spans="1:37" s="6" customFormat="1" ht="16.5" customHeight="1" x14ac:dyDescent="0.25">
      <c r="A5" s="4">
        <v>1</v>
      </c>
      <c r="B5" s="4" t="s">
        <v>8</v>
      </c>
      <c r="C5" s="5">
        <f t="shared" ref="C5:J5" si="0">+C7+C9+C15+C19</f>
        <v>86061946148</v>
      </c>
      <c r="D5" s="5">
        <f t="shared" si="0"/>
        <v>100960194330.80998</v>
      </c>
      <c r="E5" s="5">
        <f t="shared" si="0"/>
        <v>324288492.00001001</v>
      </c>
      <c r="F5" s="5">
        <f t="shared" si="0"/>
        <v>186697851986.81</v>
      </c>
      <c r="G5" s="5">
        <f t="shared" si="0"/>
        <v>68000625112.860008</v>
      </c>
      <c r="H5" s="5">
        <f t="shared" si="0"/>
        <v>67412882756.960007</v>
      </c>
      <c r="I5" s="5">
        <f t="shared" si="0"/>
        <v>118697226873.95</v>
      </c>
      <c r="J5" s="5">
        <f t="shared" si="0"/>
        <v>587742355.89999914</v>
      </c>
    </row>
    <row r="6" spans="1:37" s="6" customFormat="1" ht="9" customHeight="1" x14ac:dyDescent="0.25">
      <c r="A6" s="7"/>
      <c r="B6" s="7"/>
      <c r="C6" s="8"/>
      <c r="D6" s="8"/>
      <c r="E6" s="8"/>
      <c r="F6" s="8"/>
      <c r="G6" s="8"/>
      <c r="H6" s="8"/>
      <c r="I6" s="55"/>
      <c r="J6" s="56"/>
    </row>
    <row r="7" spans="1:37" s="11" customFormat="1" ht="15" customHeight="1" x14ac:dyDescent="0.2">
      <c r="A7" s="9" t="s">
        <v>9</v>
      </c>
      <c r="B7" s="9" t="s">
        <v>10</v>
      </c>
      <c r="C7" s="10">
        <v>11861246550</v>
      </c>
      <c r="D7" s="10">
        <v>3698726217.8199997</v>
      </c>
      <c r="E7" s="10">
        <v>0</v>
      </c>
      <c r="F7" s="10">
        <v>15559972767.82</v>
      </c>
      <c r="G7" s="10">
        <v>15559972767.82</v>
      </c>
      <c r="H7" s="10">
        <v>15559972767.82</v>
      </c>
      <c r="I7" s="57"/>
      <c r="J7" s="58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</row>
    <row r="8" spans="1:37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</row>
    <row r="9" spans="1:37" s="12" customFormat="1" x14ac:dyDescent="0.25">
      <c r="A9" s="21">
        <v>2</v>
      </c>
      <c r="B9" s="21" t="s">
        <v>11</v>
      </c>
      <c r="C9" s="22">
        <v>25137511481.000004</v>
      </c>
      <c r="D9" s="22">
        <v>1659399968.5999999</v>
      </c>
      <c r="E9" s="22">
        <v>324288492</v>
      </c>
      <c r="F9" s="22">
        <v>26472622957.600002</v>
      </c>
      <c r="G9" s="22">
        <v>3428028080.5999999</v>
      </c>
      <c r="H9" s="22">
        <v>2840285725</v>
      </c>
      <c r="I9" s="22">
        <v>23044594877.000004</v>
      </c>
      <c r="J9" s="22">
        <v>587742355.5999999</v>
      </c>
    </row>
    <row r="10" spans="1:37" s="14" customFormat="1" x14ac:dyDescent="0.25">
      <c r="A10" s="19">
        <v>21</v>
      </c>
      <c r="B10" s="19" t="s">
        <v>12</v>
      </c>
      <c r="C10" s="20">
        <v>21927188443.000004</v>
      </c>
      <c r="D10" s="20">
        <v>9.9999999999999995E-7</v>
      </c>
      <c r="E10" s="20">
        <v>9.9999999999999995E-7</v>
      </c>
      <c r="F10" s="20">
        <v>21927188443.000004</v>
      </c>
      <c r="G10" s="20">
        <v>928472384</v>
      </c>
      <c r="H10" s="20">
        <v>531281744</v>
      </c>
      <c r="I10" s="20">
        <v>20998716059.000004</v>
      </c>
      <c r="J10" s="20">
        <v>397190640</v>
      </c>
    </row>
    <row r="11" spans="1:37" s="24" customFormat="1" ht="12.75" x14ac:dyDescent="0.2">
      <c r="A11" s="19">
        <v>22</v>
      </c>
      <c r="B11" s="19" t="s">
        <v>13</v>
      </c>
      <c r="C11" s="20">
        <v>11836666</v>
      </c>
      <c r="D11" s="20">
        <v>9.9999999999999995E-7</v>
      </c>
      <c r="E11" s="20">
        <v>9.9999999999999995E-7</v>
      </c>
      <c r="F11" s="20">
        <v>11836666</v>
      </c>
      <c r="G11" s="20">
        <v>38869058</v>
      </c>
      <c r="H11" s="20">
        <v>3667065</v>
      </c>
      <c r="I11" s="20">
        <v>-27032392</v>
      </c>
      <c r="J11" s="20">
        <v>35201993</v>
      </c>
    </row>
    <row r="12" spans="1:37" s="24" customFormat="1" ht="12.75" x14ac:dyDescent="0.2">
      <c r="A12" s="19">
        <v>23</v>
      </c>
      <c r="B12" s="19" t="s">
        <v>14</v>
      </c>
      <c r="C12" s="20">
        <v>2295380600</v>
      </c>
      <c r="D12" s="20">
        <v>9.9999999999999995E-7</v>
      </c>
      <c r="E12" s="20">
        <v>9.9999999999999995E-7</v>
      </c>
      <c r="F12" s="20">
        <v>2295380600</v>
      </c>
      <c r="G12" s="20">
        <v>223853600.00000101</v>
      </c>
      <c r="H12" s="20">
        <v>223853600.00000101</v>
      </c>
      <c r="I12" s="20">
        <v>2071526999.999999</v>
      </c>
      <c r="J12" s="20">
        <v>0</v>
      </c>
    </row>
    <row r="13" spans="1:37" s="24" customFormat="1" ht="12.75" x14ac:dyDescent="0.2">
      <c r="A13" s="19">
        <v>24</v>
      </c>
      <c r="B13" s="19" t="s">
        <v>15</v>
      </c>
      <c r="C13" s="20">
        <v>903105772</v>
      </c>
      <c r="D13" s="20">
        <v>1659399968.5999999</v>
      </c>
      <c r="E13" s="20">
        <v>324288492</v>
      </c>
      <c r="F13" s="20">
        <v>2238217248.5999999</v>
      </c>
      <c r="G13" s="20">
        <v>2236833038.6000009</v>
      </c>
      <c r="H13" s="20">
        <v>2081483316</v>
      </c>
      <c r="I13" s="20">
        <v>1384209.9999990463</v>
      </c>
      <c r="J13" s="20">
        <v>155349722.60000086</v>
      </c>
    </row>
    <row r="14" spans="1:37" s="24" customFormat="1" ht="12.75" x14ac:dyDescent="0.2">
      <c r="A14" s="19"/>
      <c r="B14" s="19"/>
      <c r="C14" s="20"/>
      <c r="D14" s="20"/>
      <c r="E14" s="20"/>
      <c r="F14" s="20"/>
      <c r="G14" s="20"/>
      <c r="H14" s="20"/>
      <c r="I14" s="20"/>
      <c r="J14" s="20"/>
    </row>
    <row r="15" spans="1:37" s="34" customFormat="1" ht="14.25" customHeight="1" x14ac:dyDescent="0.2">
      <c r="A15" s="21">
        <v>3</v>
      </c>
      <c r="B15" s="21" t="s">
        <v>16</v>
      </c>
      <c r="C15" s="22">
        <v>20907582</v>
      </c>
      <c r="D15" s="22">
        <v>9.9999999999999995E-7</v>
      </c>
      <c r="E15" s="22">
        <v>9.9999999999999995E-7</v>
      </c>
      <c r="F15" s="22">
        <v>20907582</v>
      </c>
      <c r="G15" s="22">
        <v>3135354.9699999997</v>
      </c>
      <c r="H15" s="22">
        <v>3135354.9699999997</v>
      </c>
      <c r="I15" s="22">
        <v>17772227.030000001</v>
      </c>
      <c r="J15" s="22">
        <v>0</v>
      </c>
    </row>
    <row r="16" spans="1:37" s="14" customFormat="1" x14ac:dyDescent="0.25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1.9999999999999999E-6</v>
      </c>
      <c r="H16" s="20">
        <v>1.9999999999999999E-6</v>
      </c>
      <c r="I16" s="20">
        <v>999.99999800000001</v>
      </c>
      <c r="J16" s="20">
        <v>0</v>
      </c>
    </row>
    <row r="17" spans="1:10" s="24" customFormat="1" ht="12.75" x14ac:dyDescent="0.2">
      <c r="A17" s="19">
        <v>32</v>
      </c>
      <c r="B17" s="19" t="s">
        <v>18</v>
      </c>
      <c r="C17" s="20">
        <v>20906582</v>
      </c>
      <c r="D17" s="20">
        <v>9.9999999999999995E-7</v>
      </c>
      <c r="E17" s="20">
        <v>9.9999999999999995E-7</v>
      </c>
      <c r="F17" s="20">
        <v>20906582</v>
      </c>
      <c r="G17" s="20">
        <v>3135354.9699999997</v>
      </c>
      <c r="H17" s="20">
        <v>3135354.9699999997</v>
      </c>
      <c r="I17" s="20">
        <v>17771227.030000001</v>
      </c>
      <c r="J17" s="20">
        <v>0</v>
      </c>
    </row>
    <row r="18" spans="1:10" s="24" customFormat="1" ht="12.75" x14ac:dyDescent="0.2">
      <c r="A18" s="19"/>
      <c r="B18" s="19"/>
      <c r="C18" s="20"/>
      <c r="D18" s="20"/>
      <c r="E18" s="20"/>
      <c r="F18" s="20"/>
      <c r="G18" s="20"/>
      <c r="H18" s="20"/>
      <c r="I18" s="20"/>
      <c r="J18" s="20"/>
    </row>
    <row r="19" spans="1:10" s="66" customFormat="1" ht="16.5" customHeight="1" x14ac:dyDescent="0.2">
      <c r="A19" s="21">
        <v>5</v>
      </c>
      <c r="B19" s="21" t="s">
        <v>50</v>
      </c>
      <c r="C19" s="22">
        <f t="shared" ref="C19:J19" si="1">+C20+C21</f>
        <v>49042280535.000008</v>
      </c>
      <c r="D19" s="22">
        <f t="shared" si="1"/>
        <v>95602068144.389984</v>
      </c>
      <c r="E19" s="22">
        <f t="shared" si="1"/>
        <v>9.0000000000000002E-6</v>
      </c>
      <c r="F19" s="22">
        <f t="shared" si="1"/>
        <v>144644348679.38998</v>
      </c>
      <c r="G19" s="22">
        <f t="shared" si="1"/>
        <v>49009488909.470009</v>
      </c>
      <c r="H19" s="22">
        <f t="shared" si="1"/>
        <v>49009488909.170006</v>
      </c>
      <c r="I19" s="22">
        <f t="shared" si="1"/>
        <v>95634859769.919998</v>
      </c>
      <c r="J19" s="22">
        <f t="shared" si="1"/>
        <v>0.29999923706054688</v>
      </c>
    </row>
    <row r="20" spans="1:10" s="14" customFormat="1" x14ac:dyDescent="0.25">
      <c r="A20" s="19">
        <v>51</v>
      </c>
      <c r="B20" s="19" t="s">
        <v>53</v>
      </c>
      <c r="C20" s="20">
        <v>46185094293.000008</v>
      </c>
      <c r="D20" s="20">
        <v>95602068144.389984</v>
      </c>
      <c r="E20" s="20">
        <v>7.9999999999999996E-6</v>
      </c>
      <c r="F20" s="20">
        <v>141787162437.38998</v>
      </c>
      <c r="G20" s="20">
        <v>46533050332.470009</v>
      </c>
      <c r="H20" s="20">
        <v>46533050332.170006</v>
      </c>
      <c r="I20" s="20">
        <v>95254112104.919998</v>
      </c>
      <c r="J20" s="20">
        <v>0.29999923706054688</v>
      </c>
    </row>
    <row r="21" spans="1:10" s="13" customFormat="1" ht="12.75" x14ac:dyDescent="0.2">
      <c r="A21" s="19">
        <v>52</v>
      </c>
      <c r="B21" s="19" t="s">
        <v>45</v>
      </c>
      <c r="C21" s="20">
        <v>2857186242</v>
      </c>
      <c r="D21" s="20">
        <v>9.9999999999999995E-7</v>
      </c>
      <c r="E21" s="20">
        <v>9.9999999999999995E-7</v>
      </c>
      <c r="F21" s="20">
        <v>2857186242</v>
      </c>
      <c r="G21" s="20">
        <v>2476438577.000001</v>
      </c>
      <c r="H21" s="20">
        <v>2476438577.000001</v>
      </c>
      <c r="I21" s="20">
        <v>380747664.99999905</v>
      </c>
      <c r="J21" s="20">
        <v>0</v>
      </c>
    </row>
    <row r="23" spans="1:10" x14ac:dyDescent="0.25">
      <c r="I23" s="2"/>
    </row>
    <row r="25" spans="1:10" x14ac:dyDescent="0.25">
      <c r="F25" s="2"/>
    </row>
    <row r="35" spans="1:10" x14ac:dyDescent="0.25">
      <c r="B35" s="67" t="s">
        <v>55</v>
      </c>
    </row>
    <row r="36" spans="1:10" s="60" customFormat="1" x14ac:dyDescent="0.25">
      <c r="A36" s="61">
        <v>4</v>
      </c>
      <c r="B36" s="61" t="s">
        <v>56</v>
      </c>
      <c r="C36" s="65">
        <v>9.9999999999999995E-7</v>
      </c>
      <c r="D36" s="65">
        <v>21423014028.549999</v>
      </c>
      <c r="E36" s="65">
        <v>9.9999999999999995E-7</v>
      </c>
      <c r="F36" s="65">
        <v>21423014028.549999</v>
      </c>
      <c r="G36" s="65">
        <v>20610693553.950001</v>
      </c>
      <c r="H36" s="65">
        <v>18486464520.950001</v>
      </c>
      <c r="I36" s="65">
        <v>812320474.59999847</v>
      </c>
      <c r="J36" s="65">
        <v>2124229033</v>
      </c>
    </row>
    <row r="37" spans="1:10" s="60" customFormat="1" x14ac:dyDescent="0.25">
      <c r="A37" s="61">
        <v>42</v>
      </c>
      <c r="B37" s="61" t="s">
        <v>57</v>
      </c>
      <c r="C37" s="65">
        <v>9.9999999999999995E-7</v>
      </c>
      <c r="D37" s="65">
        <v>6122388201.5500002</v>
      </c>
      <c r="E37" s="65">
        <v>9.9999999999999995E-7</v>
      </c>
      <c r="F37" s="65">
        <v>6122388201.5500002</v>
      </c>
      <c r="G37" s="65">
        <v>6122388201.5500011</v>
      </c>
      <c r="H37" s="65">
        <v>6122388201.5500011</v>
      </c>
      <c r="I37" s="65">
        <v>-9.5367431640625E-7</v>
      </c>
      <c r="J37" s="65">
        <v>0</v>
      </c>
    </row>
    <row r="38" spans="1:10" s="13" customFormat="1" ht="12.75" x14ac:dyDescent="0.2">
      <c r="A38" s="19">
        <v>4201</v>
      </c>
      <c r="B38" s="19" t="s">
        <v>58</v>
      </c>
      <c r="C38" s="20">
        <v>9.9999999999999995E-7</v>
      </c>
      <c r="D38" s="20">
        <v>6122388201.5500002</v>
      </c>
      <c r="E38" s="20">
        <v>9.9999999999999995E-7</v>
      </c>
      <c r="F38" s="20">
        <v>6122388201.5500002</v>
      </c>
      <c r="G38" s="20">
        <v>6122388201.5500011</v>
      </c>
      <c r="H38" s="20">
        <v>6122388201.5500011</v>
      </c>
      <c r="I38" s="20">
        <v>-9.5367431640625E-7</v>
      </c>
      <c r="J38" s="20">
        <v>0</v>
      </c>
    </row>
    <row r="39" spans="1:10" s="46" customFormat="1" ht="12.75" x14ac:dyDescent="0.2">
      <c r="A39" s="61">
        <v>43</v>
      </c>
      <c r="B39" s="61" t="s">
        <v>59</v>
      </c>
      <c r="C39" s="65">
        <v>9.9999999999999995E-7</v>
      </c>
      <c r="D39" s="65">
        <v>1902344181</v>
      </c>
      <c r="E39" s="65">
        <v>9.9999999999999995E-7</v>
      </c>
      <c r="F39" s="65">
        <v>1902344181</v>
      </c>
      <c r="G39" s="65">
        <v>1901344181.000001</v>
      </c>
      <c r="H39" s="65">
        <v>200000000.00000101</v>
      </c>
      <c r="I39" s="65">
        <v>999999.99999904633</v>
      </c>
      <c r="J39" s="65">
        <v>1701344181</v>
      </c>
    </row>
    <row r="40" spans="1:10" s="13" customFormat="1" ht="12.75" x14ac:dyDescent="0.2">
      <c r="A40" s="19">
        <v>4301</v>
      </c>
      <c r="B40" s="19" t="s">
        <v>60</v>
      </c>
      <c r="C40" s="20">
        <v>9.9999999999999995E-7</v>
      </c>
      <c r="D40" s="20">
        <v>1901344181</v>
      </c>
      <c r="E40" s="20">
        <v>9.9999999999999995E-7</v>
      </c>
      <c r="F40" s="20">
        <v>1901344181</v>
      </c>
      <c r="G40" s="20">
        <v>1901344181.000001</v>
      </c>
      <c r="H40" s="20">
        <v>200000000.00000101</v>
      </c>
      <c r="I40" s="20">
        <v>-9.5367431640625E-7</v>
      </c>
      <c r="J40" s="20">
        <v>1701344181</v>
      </c>
    </row>
    <row r="41" spans="1:10" s="13" customFormat="1" ht="12.75" x14ac:dyDescent="0.2">
      <c r="A41" s="19">
        <v>4302</v>
      </c>
      <c r="B41" s="19" t="s">
        <v>61</v>
      </c>
      <c r="C41" s="20">
        <v>9.9999999999999995E-7</v>
      </c>
      <c r="D41" s="20">
        <v>1000000</v>
      </c>
      <c r="E41" s="20">
        <v>9.9999999999999995E-7</v>
      </c>
      <c r="F41" s="20">
        <v>1000000</v>
      </c>
      <c r="G41" s="20">
        <v>1.9999999999999999E-6</v>
      </c>
      <c r="H41" s="20">
        <v>1.9999999999999999E-6</v>
      </c>
      <c r="I41" s="20">
        <v>999999.99999799998</v>
      </c>
      <c r="J41" s="20">
        <v>0</v>
      </c>
    </row>
    <row r="42" spans="1:10" s="46" customFormat="1" ht="12.75" x14ac:dyDescent="0.2">
      <c r="A42" s="61">
        <v>44</v>
      </c>
      <c r="B42" s="61" t="s">
        <v>62</v>
      </c>
      <c r="C42" s="65">
        <v>9.9999999999999995E-7</v>
      </c>
      <c r="D42" s="65">
        <v>13398281646</v>
      </c>
      <c r="E42" s="65">
        <v>9.9999999999999995E-7</v>
      </c>
      <c r="F42" s="65">
        <v>13398281646</v>
      </c>
      <c r="G42" s="65">
        <v>12586961171.400002</v>
      </c>
      <c r="H42" s="65">
        <v>12164076319.400002</v>
      </c>
      <c r="I42" s="65">
        <v>811320474.59999847</v>
      </c>
      <c r="J42" s="65">
        <v>422884852</v>
      </c>
    </row>
    <row r="43" spans="1:10" s="13" customFormat="1" ht="12.75" x14ac:dyDescent="0.2">
      <c r="A43" s="19">
        <v>4401</v>
      </c>
      <c r="B43" s="19" t="s">
        <v>63</v>
      </c>
      <c r="C43" s="20">
        <v>9.9999999999999995E-7</v>
      </c>
      <c r="D43" s="20">
        <v>13398281646</v>
      </c>
      <c r="E43" s="20">
        <v>9.9999999999999995E-7</v>
      </c>
      <c r="F43" s="20">
        <v>13398281646</v>
      </c>
      <c r="G43" s="20">
        <v>12586961171.400002</v>
      </c>
      <c r="H43" s="20">
        <v>12164076319.400002</v>
      </c>
      <c r="I43" s="20">
        <v>811320474.59999847</v>
      </c>
      <c r="J43" s="20">
        <v>422884852</v>
      </c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7" workbookViewId="0">
      <selection activeCell="C15" sqref="C15"/>
    </sheetView>
  </sheetViews>
  <sheetFormatPr baseColWidth="10" defaultRowHeight="12.75" x14ac:dyDescent="0.2"/>
  <cols>
    <col min="1" max="1" width="11.5703125" style="24" bestFit="1" customWidth="1"/>
    <col min="2" max="2" width="32.42578125" style="24" customWidth="1"/>
    <col min="3" max="3" width="21.28515625" style="25" customWidth="1"/>
    <col min="4" max="5" width="17.140625" style="25" customWidth="1"/>
    <col min="6" max="6" width="15.140625" style="25" customWidth="1"/>
    <col min="7" max="10" width="17.140625" style="25" customWidth="1"/>
    <col min="11" max="11" width="15.28515625" style="25" bestFit="1" customWidth="1"/>
    <col min="12" max="12" width="14.7109375" style="24" bestFit="1" customWidth="1"/>
    <col min="13" max="16384" width="11.42578125" style="24"/>
  </cols>
  <sheetData>
    <row r="1" spans="1:18" customFormat="1" ht="15.75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35"/>
      <c r="M1" s="35"/>
    </row>
    <row r="2" spans="1:18" customFormat="1" ht="18" x14ac:dyDescent="0.25">
      <c r="A2" s="155" t="s">
        <v>64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35"/>
      <c r="M2" s="35"/>
    </row>
    <row r="4" spans="1:18" ht="34.5" customHeight="1" x14ac:dyDescent="0.2">
      <c r="A4" s="68" t="s">
        <v>1</v>
      </c>
      <c r="B4" s="68" t="s">
        <v>2</v>
      </c>
      <c r="C4" s="69" t="s">
        <v>19</v>
      </c>
      <c r="D4" s="69" t="s">
        <v>41</v>
      </c>
      <c r="E4" s="70" t="s">
        <v>42</v>
      </c>
      <c r="F4" s="69" t="s">
        <v>46</v>
      </c>
      <c r="G4" s="69" t="s">
        <v>47</v>
      </c>
      <c r="H4" s="71" t="s">
        <v>20</v>
      </c>
      <c r="I4" s="72" t="s">
        <v>51</v>
      </c>
      <c r="J4" s="69" t="s">
        <v>21</v>
      </c>
      <c r="K4" s="73" t="s">
        <v>52</v>
      </c>
    </row>
    <row r="5" spans="1:18" s="32" customFormat="1" ht="18" customHeight="1" x14ac:dyDescent="0.2">
      <c r="A5" s="15">
        <v>0</v>
      </c>
      <c r="B5" s="15" t="s">
        <v>22</v>
      </c>
      <c r="C5" s="16">
        <f t="shared" ref="C5:K5" si="0">+C6+C11+C15+C20+C25+C29</f>
        <v>86061946148</v>
      </c>
      <c r="D5" s="16">
        <f t="shared" si="0"/>
        <v>100960194330.80998</v>
      </c>
      <c r="E5" s="16">
        <f t="shared" si="0"/>
        <v>324288492</v>
      </c>
      <c r="F5" s="16">
        <f t="shared" si="0"/>
        <v>85248560</v>
      </c>
      <c r="G5" s="16">
        <f t="shared" si="0"/>
        <v>-85248560</v>
      </c>
      <c r="H5" s="16">
        <f t="shared" si="0"/>
        <v>186697851986.80997</v>
      </c>
      <c r="I5" s="16">
        <f t="shared" si="0"/>
        <v>48855792880.649994</v>
      </c>
      <c r="J5" s="16">
        <f t="shared" si="0"/>
        <v>137842059106.16</v>
      </c>
      <c r="K5" s="16">
        <f t="shared" si="0"/>
        <v>5340414392.4899998</v>
      </c>
      <c r="L5" s="31"/>
    </row>
    <row r="6" spans="1:18" s="12" customFormat="1" ht="16.5" customHeight="1" x14ac:dyDescent="0.25">
      <c r="A6" s="17">
        <v>5</v>
      </c>
      <c r="B6" s="17" t="s">
        <v>23</v>
      </c>
      <c r="C6" s="18">
        <f t="shared" ref="C6:K6" si="1">+C7+C8+C9</f>
        <v>11851468169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11851468169</v>
      </c>
      <c r="I6" s="18">
        <f t="shared" si="1"/>
        <v>2816980735.0599999</v>
      </c>
      <c r="J6" s="18">
        <f t="shared" si="1"/>
        <v>9034487433.9400005</v>
      </c>
      <c r="K6" s="18">
        <f t="shared" si="1"/>
        <v>1006611956.0599999</v>
      </c>
      <c r="L6" s="33"/>
    </row>
    <row r="7" spans="1:18" x14ac:dyDescent="0.2">
      <c r="A7" s="19">
        <v>51</v>
      </c>
      <c r="B7" s="20" t="s">
        <v>24</v>
      </c>
      <c r="C7" s="20">
        <v>7259560192</v>
      </c>
      <c r="D7" s="20">
        <v>0</v>
      </c>
      <c r="E7" s="20">
        <v>0</v>
      </c>
      <c r="F7" s="20">
        <v>0</v>
      </c>
      <c r="G7" s="20">
        <v>0</v>
      </c>
      <c r="H7" s="20">
        <v>7259560192</v>
      </c>
      <c r="I7" s="20">
        <v>1560811180</v>
      </c>
      <c r="J7" s="20">
        <v>5698749012</v>
      </c>
      <c r="K7" s="20">
        <v>593025921</v>
      </c>
      <c r="L7" s="79"/>
    </row>
    <row r="8" spans="1:18" x14ac:dyDescent="0.2">
      <c r="A8" s="28">
        <v>52</v>
      </c>
      <c r="B8" s="28" t="s">
        <v>65</v>
      </c>
      <c r="C8" s="27">
        <v>3625740918</v>
      </c>
      <c r="D8" s="27">
        <v>0</v>
      </c>
      <c r="E8" s="27">
        <v>0</v>
      </c>
      <c r="F8" s="27">
        <v>0</v>
      </c>
      <c r="G8" s="27">
        <v>0</v>
      </c>
      <c r="H8" s="27">
        <v>3625740918</v>
      </c>
      <c r="I8" s="27">
        <v>1128716132</v>
      </c>
      <c r="J8" s="27">
        <v>2497024786</v>
      </c>
      <c r="K8" s="27">
        <v>286132612</v>
      </c>
      <c r="L8" s="79"/>
      <c r="M8" s="79"/>
      <c r="N8" s="79"/>
      <c r="O8" s="79"/>
      <c r="P8" s="79"/>
      <c r="Q8" s="79"/>
      <c r="R8" s="79"/>
    </row>
    <row r="9" spans="1:18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0</v>
      </c>
      <c r="G9" s="20">
        <v>0</v>
      </c>
      <c r="H9" s="20">
        <v>966167059</v>
      </c>
      <c r="I9" s="20">
        <v>127453423.06</v>
      </c>
      <c r="J9" s="20">
        <v>838713635.94000006</v>
      </c>
      <c r="K9" s="20">
        <v>127453423.06</v>
      </c>
    </row>
    <row r="10" spans="1:18" x14ac:dyDescent="0.2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</row>
    <row r="11" spans="1:18" ht="15" x14ac:dyDescent="0.25">
      <c r="A11" s="17">
        <v>6</v>
      </c>
      <c r="B11" s="17" t="s">
        <v>26</v>
      </c>
      <c r="C11" s="18">
        <f>+C12+C13</f>
        <v>9193404630</v>
      </c>
      <c r="D11" s="18">
        <f t="shared" ref="D11:K11" si="2">+D12+D13</f>
        <v>0</v>
      </c>
      <c r="E11" s="18">
        <f t="shared" si="2"/>
        <v>0</v>
      </c>
      <c r="F11" s="18">
        <f t="shared" si="2"/>
        <v>0</v>
      </c>
      <c r="G11" s="18">
        <f t="shared" si="2"/>
        <v>0</v>
      </c>
      <c r="H11" s="18">
        <f t="shared" si="2"/>
        <v>9193404630</v>
      </c>
      <c r="I11" s="18">
        <f t="shared" si="2"/>
        <v>1123250321</v>
      </c>
      <c r="J11" s="18">
        <f t="shared" si="2"/>
        <v>8070154309</v>
      </c>
      <c r="K11" s="18">
        <f t="shared" si="2"/>
        <v>7274321</v>
      </c>
    </row>
    <row r="12" spans="1:18" x14ac:dyDescent="0.2">
      <c r="A12" s="19">
        <v>611</v>
      </c>
      <c r="B12" s="19" t="s">
        <v>27</v>
      </c>
      <c r="C12" s="20">
        <v>8903120706</v>
      </c>
      <c r="D12" s="20">
        <v>0</v>
      </c>
      <c r="E12" s="20">
        <v>0</v>
      </c>
      <c r="F12" s="20">
        <v>0</v>
      </c>
      <c r="G12" s="20">
        <v>0</v>
      </c>
      <c r="H12" s="20">
        <v>8903120706</v>
      </c>
      <c r="I12" s="20">
        <v>1099002881</v>
      </c>
      <c r="J12" s="20">
        <v>7804117825</v>
      </c>
      <c r="K12" s="20">
        <v>7274321</v>
      </c>
    </row>
    <row r="13" spans="1:18" x14ac:dyDescent="0.2">
      <c r="A13" s="19">
        <v>612</v>
      </c>
      <c r="B13" s="19" t="s">
        <v>28</v>
      </c>
      <c r="C13" s="20">
        <v>290283924</v>
      </c>
      <c r="D13" s="20">
        <v>0</v>
      </c>
      <c r="E13" s="20">
        <v>0</v>
      </c>
      <c r="F13" s="20">
        <v>0</v>
      </c>
      <c r="G13" s="20">
        <v>0</v>
      </c>
      <c r="H13" s="20">
        <v>290283924</v>
      </c>
      <c r="I13" s="20">
        <v>24247440</v>
      </c>
      <c r="J13" s="20">
        <v>266036484</v>
      </c>
      <c r="K13" s="20">
        <v>0</v>
      </c>
    </row>
    <row r="14" spans="1:18" s="29" customFormat="1" ht="15" x14ac:dyDescent="0.25">
      <c r="A14" s="63"/>
      <c r="B14" s="63"/>
      <c r="C14" s="64"/>
      <c r="D14" s="64"/>
      <c r="E14" s="64"/>
      <c r="F14" s="64"/>
      <c r="G14" s="64"/>
      <c r="H14" s="64"/>
      <c r="I14" s="64"/>
      <c r="J14" s="64"/>
      <c r="K14" s="64"/>
    </row>
    <row r="15" spans="1:18" s="34" customFormat="1" ht="15" x14ac:dyDescent="0.25">
      <c r="A15" s="23">
        <v>7</v>
      </c>
      <c r="B15" s="23" t="s">
        <v>29</v>
      </c>
      <c r="C15" s="62">
        <v>3210440492</v>
      </c>
      <c r="D15" s="62">
        <v>0</v>
      </c>
      <c r="E15" s="62">
        <v>0</v>
      </c>
      <c r="F15" s="62">
        <v>85248560</v>
      </c>
      <c r="G15" s="62">
        <v>-85248560</v>
      </c>
      <c r="H15" s="62">
        <v>3210440492</v>
      </c>
      <c r="I15" s="62">
        <v>667339142</v>
      </c>
      <c r="J15" s="62">
        <v>2543101350</v>
      </c>
      <c r="K15" s="62">
        <v>900000</v>
      </c>
    </row>
    <row r="16" spans="1:18" x14ac:dyDescent="0.2">
      <c r="A16" s="19">
        <v>711</v>
      </c>
      <c r="B16" s="19" t="s">
        <v>30</v>
      </c>
      <c r="C16" s="20">
        <v>260000000</v>
      </c>
      <c r="D16" s="20">
        <v>0</v>
      </c>
      <c r="E16" s="20">
        <v>0</v>
      </c>
      <c r="F16" s="20">
        <v>0</v>
      </c>
      <c r="G16" s="20">
        <v>-85248560</v>
      </c>
      <c r="H16" s="20">
        <v>174751440</v>
      </c>
      <c r="I16" s="20">
        <v>4751440</v>
      </c>
      <c r="J16" s="20">
        <v>170000000</v>
      </c>
      <c r="K16" s="20">
        <v>900000</v>
      </c>
    </row>
    <row r="17" spans="1:12" s="80" customFormat="1" ht="13.5" customHeight="1" x14ac:dyDescent="0.2">
      <c r="A17" s="19">
        <v>712</v>
      </c>
      <c r="B17" s="19" t="s">
        <v>31</v>
      </c>
      <c r="C17" s="20">
        <v>50000000</v>
      </c>
      <c r="D17" s="20">
        <v>0</v>
      </c>
      <c r="E17" s="20">
        <v>0</v>
      </c>
      <c r="F17" s="20">
        <v>85248560</v>
      </c>
      <c r="G17" s="20">
        <v>0</v>
      </c>
      <c r="H17" s="20">
        <v>135248560</v>
      </c>
      <c r="I17" s="20">
        <v>0</v>
      </c>
      <c r="J17" s="20">
        <v>135248560</v>
      </c>
      <c r="K17" s="20">
        <v>0</v>
      </c>
    </row>
    <row r="18" spans="1:12" x14ac:dyDescent="0.2">
      <c r="A18" s="19">
        <v>713</v>
      </c>
      <c r="B18" s="19" t="s">
        <v>32</v>
      </c>
      <c r="C18" s="20">
        <v>2900440492</v>
      </c>
      <c r="D18" s="20">
        <v>0</v>
      </c>
      <c r="E18" s="20">
        <v>0</v>
      </c>
      <c r="F18" s="20">
        <v>0</v>
      </c>
      <c r="G18" s="20">
        <v>0</v>
      </c>
      <c r="H18" s="20">
        <v>2900440492</v>
      </c>
      <c r="I18" s="20">
        <v>662587702</v>
      </c>
      <c r="J18" s="20">
        <v>2237852790</v>
      </c>
      <c r="K18" s="20">
        <v>0</v>
      </c>
    </row>
    <row r="19" spans="1:12" s="29" customFormat="1" ht="15" x14ac:dyDescent="0.25">
      <c r="A19" s="63"/>
      <c r="B19" s="63"/>
      <c r="C19" s="64"/>
      <c r="D19" s="64"/>
      <c r="E19" s="64"/>
      <c r="F19" s="64"/>
      <c r="G19" s="64"/>
      <c r="H19" s="64"/>
      <c r="I19" s="64"/>
      <c r="J19" s="64"/>
      <c r="K19" s="64"/>
    </row>
    <row r="20" spans="1:12" ht="18.75" customHeight="1" x14ac:dyDescent="0.25">
      <c r="A20" s="17">
        <v>8</v>
      </c>
      <c r="B20" s="17" t="s">
        <v>33</v>
      </c>
      <c r="C20" s="43">
        <f t="shared" ref="C20:K20" si="3">+C21+C22+C23</f>
        <v>12764352322</v>
      </c>
      <c r="D20" s="43">
        <f t="shared" si="3"/>
        <v>3557669877.5599999</v>
      </c>
      <c r="E20" s="43">
        <f t="shared" si="3"/>
        <v>324288492</v>
      </c>
      <c r="F20" s="43">
        <f t="shared" si="3"/>
        <v>0</v>
      </c>
      <c r="G20" s="43">
        <f t="shared" si="3"/>
        <v>0</v>
      </c>
      <c r="H20" s="43">
        <f t="shared" si="3"/>
        <v>15997733707.560001</v>
      </c>
      <c r="I20" s="43">
        <f t="shared" si="3"/>
        <v>8042221842.6999998</v>
      </c>
      <c r="J20" s="43">
        <f t="shared" si="3"/>
        <v>7955511864.8600006</v>
      </c>
      <c r="K20" s="43">
        <f t="shared" si="3"/>
        <v>1146623217.8</v>
      </c>
      <c r="L20" s="25"/>
    </row>
    <row r="21" spans="1:12" x14ac:dyDescent="0.2">
      <c r="A21" s="19">
        <v>81</v>
      </c>
      <c r="B21" s="19" t="s">
        <v>34</v>
      </c>
      <c r="C21" s="20">
        <v>806835409</v>
      </c>
      <c r="D21" s="20">
        <v>1355715654.55</v>
      </c>
      <c r="E21" s="20">
        <v>324288492</v>
      </c>
      <c r="F21" s="20">
        <v>0</v>
      </c>
      <c r="G21" s="20">
        <v>0</v>
      </c>
      <c r="H21" s="20">
        <v>1838262571.55</v>
      </c>
      <c r="I21" s="20">
        <v>497103369</v>
      </c>
      <c r="J21" s="20">
        <v>1341159202.55</v>
      </c>
      <c r="K21" s="20">
        <v>301786895</v>
      </c>
    </row>
    <row r="22" spans="1:12" x14ac:dyDescent="0.2">
      <c r="A22" s="19">
        <v>82</v>
      </c>
      <c r="B22" s="19" t="s">
        <v>35</v>
      </c>
      <c r="C22" s="20">
        <v>384677200</v>
      </c>
      <c r="D22" s="20">
        <v>266607156</v>
      </c>
      <c r="E22" s="20">
        <v>0</v>
      </c>
      <c r="F22" s="20">
        <v>0</v>
      </c>
      <c r="G22" s="20">
        <v>0</v>
      </c>
      <c r="H22" s="20">
        <v>651284356</v>
      </c>
      <c r="I22" s="20">
        <v>651284356</v>
      </c>
      <c r="J22" s="20">
        <v>0</v>
      </c>
      <c r="K22" s="20">
        <v>29234356</v>
      </c>
    </row>
    <row r="23" spans="1:12" x14ac:dyDescent="0.2">
      <c r="A23" s="19">
        <v>83</v>
      </c>
      <c r="B23" s="19" t="s">
        <v>36</v>
      </c>
      <c r="C23" s="20">
        <v>11572839713</v>
      </c>
      <c r="D23" s="20">
        <v>1935347067.01</v>
      </c>
      <c r="E23" s="20">
        <v>0</v>
      </c>
      <c r="F23" s="20">
        <v>0</v>
      </c>
      <c r="G23" s="20">
        <v>0</v>
      </c>
      <c r="H23" s="20">
        <v>13508186780.01</v>
      </c>
      <c r="I23" s="20">
        <v>6893834117.6999998</v>
      </c>
      <c r="J23" s="20">
        <v>6614352662.3100004</v>
      </c>
      <c r="K23" s="20">
        <v>815601966.79999995</v>
      </c>
    </row>
    <row r="24" spans="1:12" ht="15" x14ac:dyDescent="0.25">
      <c r="A24" s="63"/>
      <c r="B24" s="63"/>
      <c r="C24" s="64"/>
      <c r="D24" s="64"/>
      <c r="E24" s="64"/>
      <c r="F24" s="64"/>
      <c r="G24" s="64"/>
      <c r="H24" s="64"/>
      <c r="I24" s="64"/>
      <c r="J24" s="64"/>
      <c r="K24" s="64"/>
    </row>
    <row r="25" spans="1:12" s="34" customFormat="1" ht="15" x14ac:dyDescent="0.25">
      <c r="A25" s="23">
        <v>10</v>
      </c>
      <c r="B25" s="23" t="s">
        <v>37</v>
      </c>
      <c r="C25" s="62">
        <f t="shared" ref="C25:K25" si="4">+C26+C27</f>
        <v>49042280535</v>
      </c>
      <c r="D25" s="62">
        <f t="shared" si="4"/>
        <v>95602068144.389984</v>
      </c>
      <c r="E25" s="62">
        <f t="shared" si="4"/>
        <v>0</v>
      </c>
      <c r="F25" s="62">
        <f t="shared" si="4"/>
        <v>0</v>
      </c>
      <c r="G25" s="62">
        <f t="shared" si="4"/>
        <v>0</v>
      </c>
      <c r="H25" s="62">
        <f t="shared" si="4"/>
        <v>144644348679.38998</v>
      </c>
      <c r="I25" s="62">
        <f t="shared" si="4"/>
        <v>36206000839.889999</v>
      </c>
      <c r="J25" s="62">
        <f t="shared" si="4"/>
        <v>108438347839.50002</v>
      </c>
      <c r="K25" s="62">
        <f t="shared" si="4"/>
        <v>3179004897.6300001</v>
      </c>
    </row>
    <row r="26" spans="1:12" x14ac:dyDescent="0.2">
      <c r="A26" s="19">
        <v>1001</v>
      </c>
      <c r="B26" s="19" t="s">
        <v>38</v>
      </c>
      <c r="C26" s="20">
        <v>46185094293</v>
      </c>
      <c r="D26" s="20">
        <v>95602068144.389984</v>
      </c>
      <c r="E26" s="20">
        <v>0</v>
      </c>
      <c r="F26" s="20">
        <v>0</v>
      </c>
      <c r="G26" s="20">
        <v>0</v>
      </c>
      <c r="H26" s="20">
        <v>141787162437.38998</v>
      </c>
      <c r="I26" s="20">
        <v>33729562262.889999</v>
      </c>
      <c r="J26" s="20">
        <v>108057600174.50002</v>
      </c>
      <c r="K26" s="20">
        <v>1516933747.6300001</v>
      </c>
    </row>
    <row r="27" spans="1:12" x14ac:dyDescent="0.2">
      <c r="A27" s="19">
        <v>1002</v>
      </c>
      <c r="B27" s="19" t="s">
        <v>66</v>
      </c>
      <c r="C27" s="20">
        <v>2857186242</v>
      </c>
      <c r="D27" s="20">
        <v>0</v>
      </c>
      <c r="E27" s="20">
        <v>0</v>
      </c>
      <c r="F27" s="20">
        <v>0</v>
      </c>
      <c r="G27" s="20">
        <v>0</v>
      </c>
      <c r="H27" s="20">
        <v>2857186242</v>
      </c>
      <c r="I27" s="20">
        <v>2476438577</v>
      </c>
      <c r="J27" s="20">
        <v>380747665</v>
      </c>
      <c r="K27" s="20">
        <v>1662071150</v>
      </c>
    </row>
    <row r="29" spans="1:12" s="34" customFormat="1" ht="15" x14ac:dyDescent="0.25">
      <c r="A29" s="23">
        <v>94</v>
      </c>
      <c r="B29" s="23" t="s">
        <v>48</v>
      </c>
      <c r="C29" s="62">
        <v>0</v>
      </c>
      <c r="D29" s="62">
        <v>1800456308.8599999</v>
      </c>
      <c r="E29" s="62">
        <v>0</v>
      </c>
      <c r="F29" s="62">
        <v>0</v>
      </c>
      <c r="G29" s="62">
        <v>0</v>
      </c>
      <c r="H29" s="62">
        <v>1800456308.8599999</v>
      </c>
      <c r="I29" s="62">
        <v>0</v>
      </c>
      <c r="J29" s="62">
        <v>1800456308.8599999</v>
      </c>
      <c r="K29" s="62">
        <v>0</v>
      </c>
    </row>
    <row r="37" spans="1:11" ht="18" customHeight="1" x14ac:dyDescent="0.2">
      <c r="B37" s="76" t="s">
        <v>67</v>
      </c>
    </row>
    <row r="38" spans="1:11" s="34" customFormat="1" ht="15" x14ac:dyDescent="0.25">
      <c r="A38" s="23">
        <v>91</v>
      </c>
      <c r="B38" s="23" t="s">
        <v>68</v>
      </c>
      <c r="C38" s="62">
        <f t="shared" ref="C38:K38" si="5">+C39+C41+C45</f>
        <v>0</v>
      </c>
      <c r="D38" s="62">
        <f t="shared" si="5"/>
        <v>21423014028.549999</v>
      </c>
      <c r="E38" s="62">
        <f t="shared" si="5"/>
        <v>0</v>
      </c>
      <c r="F38" s="62">
        <f t="shared" si="5"/>
        <v>0</v>
      </c>
      <c r="G38" s="62">
        <f t="shared" si="5"/>
        <v>0</v>
      </c>
      <c r="H38" s="62">
        <f t="shared" si="5"/>
        <v>21423014028.549999</v>
      </c>
      <c r="I38" s="62">
        <f t="shared" si="5"/>
        <v>17053732627.110001</v>
      </c>
      <c r="J38" s="62">
        <f t="shared" si="5"/>
        <v>4369281401.4400005</v>
      </c>
      <c r="K38" s="62">
        <f t="shared" si="5"/>
        <v>10614480</v>
      </c>
    </row>
    <row r="39" spans="1:11" ht="15" x14ac:dyDescent="0.25">
      <c r="A39" s="77">
        <v>91</v>
      </c>
      <c r="B39" s="77" t="s">
        <v>75</v>
      </c>
      <c r="C39" s="78">
        <v>0</v>
      </c>
      <c r="D39" s="78">
        <v>5195388201.5500002</v>
      </c>
      <c r="E39" s="78">
        <v>0</v>
      </c>
      <c r="F39" s="78">
        <v>0</v>
      </c>
      <c r="G39" s="78">
        <v>0</v>
      </c>
      <c r="H39" s="78">
        <v>5195388201.5500002</v>
      </c>
      <c r="I39" s="78">
        <v>4192733448.71</v>
      </c>
      <c r="J39" s="78">
        <v>1002654752.8400002</v>
      </c>
      <c r="K39" s="78">
        <v>0</v>
      </c>
    </row>
    <row r="40" spans="1:11" s="29" customFormat="1" ht="15" x14ac:dyDescent="0.25">
      <c r="A40" s="74"/>
      <c r="B40" s="74"/>
      <c r="C40" s="75"/>
      <c r="D40" s="75"/>
      <c r="E40" s="75"/>
      <c r="F40" s="75"/>
      <c r="G40" s="75"/>
      <c r="H40" s="75"/>
      <c r="I40" s="75"/>
      <c r="J40" s="75"/>
      <c r="K40" s="75"/>
    </row>
    <row r="41" spans="1:11" s="29" customFormat="1" ht="15" x14ac:dyDescent="0.25">
      <c r="A41" s="74">
        <v>92</v>
      </c>
      <c r="B41" s="74" t="s">
        <v>69</v>
      </c>
      <c r="C41" s="75">
        <v>0</v>
      </c>
      <c r="D41" s="75">
        <v>14326281646</v>
      </c>
      <c r="E41" s="75">
        <v>0</v>
      </c>
      <c r="F41" s="75">
        <v>0</v>
      </c>
      <c r="G41" s="75">
        <v>0</v>
      </c>
      <c r="H41" s="75">
        <v>14326281646</v>
      </c>
      <c r="I41" s="75">
        <v>12860999178.4</v>
      </c>
      <c r="J41" s="75">
        <v>1465282467.6000004</v>
      </c>
      <c r="K41" s="75">
        <v>10614480</v>
      </c>
    </row>
    <row r="42" spans="1:11" x14ac:dyDescent="0.2">
      <c r="A42" s="19">
        <v>9201</v>
      </c>
      <c r="B42" s="19" t="s">
        <v>70</v>
      </c>
      <c r="C42" s="20">
        <v>0</v>
      </c>
      <c r="D42" s="20">
        <v>928000000</v>
      </c>
      <c r="E42" s="20">
        <v>0</v>
      </c>
      <c r="F42" s="20">
        <v>0</v>
      </c>
      <c r="G42" s="20">
        <v>0</v>
      </c>
      <c r="H42" s="20">
        <v>928000000</v>
      </c>
      <c r="I42" s="20">
        <v>696922859</v>
      </c>
      <c r="J42" s="20">
        <v>231077141</v>
      </c>
      <c r="K42" s="20">
        <v>0</v>
      </c>
    </row>
    <row r="43" spans="1:11" x14ac:dyDescent="0.2">
      <c r="A43" s="19">
        <v>9202</v>
      </c>
      <c r="B43" s="19" t="s">
        <v>71</v>
      </c>
      <c r="C43" s="20">
        <v>0</v>
      </c>
      <c r="D43" s="20">
        <v>13398281646</v>
      </c>
      <c r="E43" s="20">
        <v>0</v>
      </c>
      <c r="F43" s="20">
        <v>0</v>
      </c>
      <c r="G43" s="20">
        <v>0</v>
      </c>
      <c r="H43" s="20">
        <v>13398281646</v>
      </c>
      <c r="I43" s="20">
        <v>12164076319.4</v>
      </c>
      <c r="J43" s="20">
        <v>1234205326.6000004</v>
      </c>
      <c r="K43" s="20">
        <v>10614480</v>
      </c>
    </row>
    <row r="44" spans="1:11" s="29" customFormat="1" ht="15" x14ac:dyDescent="0.25">
      <c r="A44" s="74"/>
      <c r="B44" s="74"/>
      <c r="C44" s="75"/>
      <c r="D44" s="75"/>
      <c r="E44" s="75"/>
      <c r="F44" s="75"/>
      <c r="G44" s="75"/>
      <c r="H44" s="75"/>
      <c r="I44" s="75"/>
      <c r="J44" s="75"/>
      <c r="K44" s="75"/>
    </row>
    <row r="45" spans="1:11" s="29" customFormat="1" ht="15" x14ac:dyDescent="0.25">
      <c r="A45" s="74">
        <v>93</v>
      </c>
      <c r="B45" s="74" t="s">
        <v>72</v>
      </c>
      <c r="C45" s="75">
        <v>0</v>
      </c>
      <c r="D45" s="75">
        <v>1901344181</v>
      </c>
      <c r="E45" s="75">
        <v>0</v>
      </c>
      <c r="F45" s="75">
        <v>0</v>
      </c>
      <c r="G45" s="75">
        <v>0</v>
      </c>
      <c r="H45" s="75">
        <v>1901344181</v>
      </c>
      <c r="I45" s="75">
        <v>0</v>
      </c>
      <c r="J45" s="75">
        <v>1901344181</v>
      </c>
      <c r="K45" s="75">
        <v>0</v>
      </c>
    </row>
    <row r="46" spans="1:11" x14ac:dyDescent="0.2">
      <c r="A46" s="19">
        <v>9301</v>
      </c>
      <c r="B46" s="19" t="s">
        <v>73</v>
      </c>
      <c r="C46" s="20">
        <v>0</v>
      </c>
      <c r="D46" s="20">
        <v>1701344181</v>
      </c>
      <c r="E46" s="20">
        <v>0</v>
      </c>
      <c r="F46" s="20">
        <v>0</v>
      </c>
      <c r="G46" s="20">
        <v>0</v>
      </c>
      <c r="H46" s="20">
        <v>1701344181</v>
      </c>
      <c r="I46" s="20">
        <v>0</v>
      </c>
      <c r="J46" s="20">
        <v>1701344181</v>
      </c>
      <c r="K46" s="20">
        <v>0</v>
      </c>
    </row>
    <row r="47" spans="1:11" x14ac:dyDescent="0.2">
      <c r="A47" s="19">
        <v>9302</v>
      </c>
      <c r="B47" s="19" t="s">
        <v>74</v>
      </c>
      <c r="C47" s="20">
        <v>0</v>
      </c>
      <c r="D47" s="20">
        <v>200000000</v>
      </c>
      <c r="E47" s="20">
        <v>0</v>
      </c>
      <c r="F47" s="20">
        <v>0</v>
      </c>
      <c r="G47" s="20">
        <v>0</v>
      </c>
      <c r="H47" s="20">
        <v>200000000</v>
      </c>
      <c r="I47" s="20">
        <v>0</v>
      </c>
      <c r="J47" s="20">
        <v>200000000</v>
      </c>
      <c r="K47" s="20">
        <v>0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opLeftCell="A7" workbookViewId="0">
      <selection activeCell="A33" sqref="A33"/>
    </sheetView>
  </sheetViews>
  <sheetFormatPr baseColWidth="10" defaultRowHeight="15" x14ac:dyDescent="0.25"/>
  <cols>
    <col min="1" max="1" width="9" customWidth="1"/>
    <col min="2" max="2" width="34.5703125" customWidth="1"/>
    <col min="3" max="4" width="16.42578125" style="2" bestFit="1" customWidth="1"/>
    <col min="5" max="5" width="15" style="2" customWidth="1"/>
    <col min="6" max="6" width="17.140625" style="2" customWidth="1"/>
    <col min="7" max="8" width="16.28515625" style="2" customWidth="1"/>
    <col min="9" max="9" width="15.85546875" style="2" customWidth="1"/>
    <col min="10" max="10" width="16" style="2" customWidth="1"/>
    <col min="11" max="11" width="15.140625" style="2" customWidth="1"/>
    <col min="12" max="12" width="15.7109375" style="2" customWidth="1"/>
    <col min="13" max="13" width="17" style="2" customWidth="1"/>
    <col min="14" max="14" width="14.7109375" style="2" customWidth="1"/>
    <col min="15" max="15" width="15.28515625" style="2" bestFit="1" customWidth="1"/>
    <col min="16" max="16" width="16.42578125" style="2" bestFit="1" customWidth="1"/>
    <col min="17" max="17" width="17.42578125" style="2" bestFit="1" customWidth="1"/>
    <col min="18" max="18" width="15.28515625" style="2" bestFit="1" customWidth="1"/>
  </cols>
  <sheetData>
    <row r="1" spans="1:41" s="82" customFormat="1" ht="18.75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81"/>
      <c r="P1" s="81"/>
      <c r="Q1" s="81"/>
      <c r="R1" s="81"/>
    </row>
    <row r="2" spans="1:41" s="82" customFormat="1" ht="18.75" x14ac:dyDescent="0.3">
      <c r="A2" s="155" t="s">
        <v>76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81"/>
      <c r="P2" s="81"/>
      <c r="Q2" s="81"/>
      <c r="R2" s="81"/>
    </row>
    <row r="3" spans="1:41" x14ac:dyDescent="0.25">
      <c r="A3" s="1"/>
      <c r="F3" s="49"/>
      <c r="G3" s="49"/>
      <c r="H3" s="49"/>
      <c r="M3" s="49"/>
    </row>
    <row r="4" spans="1:41" s="86" customFormat="1" ht="32.25" customHeight="1" x14ac:dyDescent="0.2">
      <c r="A4" s="51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83" t="s">
        <v>77</v>
      </c>
      <c r="H4" s="83" t="s">
        <v>78</v>
      </c>
      <c r="I4" s="83" t="s">
        <v>4</v>
      </c>
      <c r="J4" s="84" t="s">
        <v>79</v>
      </c>
      <c r="K4" s="84" t="s">
        <v>78</v>
      </c>
      <c r="L4" s="84" t="s">
        <v>5</v>
      </c>
      <c r="M4" s="54" t="s">
        <v>6</v>
      </c>
      <c r="N4" s="3" t="s">
        <v>7</v>
      </c>
      <c r="O4" s="85"/>
      <c r="P4" s="85"/>
      <c r="Q4" s="85"/>
      <c r="R4" s="85"/>
    </row>
    <row r="5" spans="1:41" s="6" customFormat="1" ht="16.5" customHeight="1" x14ac:dyDescent="0.25">
      <c r="A5" s="4">
        <v>1</v>
      </c>
      <c r="B5" s="4" t="s">
        <v>8</v>
      </c>
      <c r="C5" s="5">
        <f t="shared" ref="C5:N5" si="0">+C7+C9+C15+C19</f>
        <v>86061946148</v>
      </c>
      <c r="D5" s="5">
        <f t="shared" si="0"/>
        <v>101660194330.80998</v>
      </c>
      <c r="E5" s="5">
        <f t="shared" si="0"/>
        <v>324288492.00001001</v>
      </c>
      <c r="F5" s="5">
        <f t="shared" si="0"/>
        <v>187397851986.81</v>
      </c>
      <c r="G5" s="5">
        <f t="shared" si="0"/>
        <v>68000625112.860008</v>
      </c>
      <c r="H5" s="5">
        <f t="shared" si="0"/>
        <v>8475975299.680006</v>
      </c>
      <c r="I5" s="5">
        <f t="shared" si="0"/>
        <v>76476600412.540009</v>
      </c>
      <c r="J5" s="5">
        <f t="shared" si="0"/>
        <v>67412882756.960007</v>
      </c>
      <c r="K5" s="5">
        <f t="shared" si="0"/>
        <v>7446627618.800005</v>
      </c>
      <c r="L5" s="5">
        <f t="shared" si="0"/>
        <v>74859510375.76001</v>
      </c>
      <c r="M5" s="5">
        <f t="shared" si="0"/>
        <v>110921251574.27</v>
      </c>
      <c r="N5" s="5">
        <f t="shared" si="0"/>
        <v>1617090036.78</v>
      </c>
      <c r="O5" s="26"/>
    </row>
    <row r="6" spans="1:41" x14ac:dyDescent="0.25">
      <c r="A6" s="87"/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41" s="11" customFormat="1" ht="15" customHeight="1" x14ac:dyDescent="0.2">
      <c r="A7" s="9" t="s">
        <v>9</v>
      </c>
      <c r="B7" s="9" t="s">
        <v>10</v>
      </c>
      <c r="C7" s="10">
        <v>11861246550</v>
      </c>
      <c r="D7" s="10">
        <v>3698726217.8199997</v>
      </c>
      <c r="E7" s="10">
        <v>0</v>
      </c>
      <c r="F7" s="10">
        <v>15559972767.82</v>
      </c>
      <c r="G7" s="10">
        <v>15559972767.82</v>
      </c>
      <c r="H7" s="10">
        <v>0</v>
      </c>
      <c r="I7" s="10">
        <v>15559972767.82</v>
      </c>
      <c r="J7" s="10">
        <v>15559972767.82</v>
      </c>
      <c r="K7" s="10">
        <v>0</v>
      </c>
      <c r="L7" s="10">
        <v>15559972767.82</v>
      </c>
      <c r="M7" s="58"/>
      <c r="N7" s="58"/>
      <c r="O7" s="8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</row>
    <row r="8" spans="1:41" x14ac:dyDescent="0.25">
      <c r="A8" s="87"/>
      <c r="B8" s="87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41" s="12" customFormat="1" x14ac:dyDescent="0.25">
      <c r="A9" s="21">
        <v>2</v>
      </c>
      <c r="B9" s="21" t="s">
        <v>11</v>
      </c>
      <c r="C9" s="22">
        <v>25137511481.000004</v>
      </c>
      <c r="D9" s="22">
        <v>2359399968.5999999</v>
      </c>
      <c r="E9" s="22">
        <v>324288492</v>
      </c>
      <c r="F9" s="22">
        <v>27172622957.600002</v>
      </c>
      <c r="G9" s="22">
        <v>3428028080.5999999</v>
      </c>
      <c r="H9" s="22">
        <v>5165184116.4099998</v>
      </c>
      <c r="I9" s="22">
        <v>8593212197.0100002</v>
      </c>
      <c r="J9" s="22">
        <v>2840285725</v>
      </c>
      <c r="K9" s="22">
        <v>4136755286.8099999</v>
      </c>
      <c r="L9" s="22">
        <v>6977041011.8099995</v>
      </c>
      <c r="M9" s="22">
        <v>18579410760.590004</v>
      </c>
      <c r="N9" s="22">
        <v>1616171185.2000008</v>
      </c>
      <c r="O9" s="34"/>
    </row>
    <row r="10" spans="1:41" s="14" customFormat="1" x14ac:dyDescent="0.25">
      <c r="A10" s="19">
        <v>21</v>
      </c>
      <c r="B10" s="19" t="s">
        <v>12</v>
      </c>
      <c r="C10" s="20">
        <v>21927188443.000004</v>
      </c>
      <c r="D10" s="20">
        <v>9.9999999999999995E-7</v>
      </c>
      <c r="E10" s="20">
        <v>9.9999999999999995E-7</v>
      </c>
      <c r="F10" s="20">
        <v>21927188443.000004</v>
      </c>
      <c r="G10" s="20">
        <v>928472384</v>
      </c>
      <c r="H10" s="20">
        <v>3735626289.6000004</v>
      </c>
      <c r="I10" s="20">
        <v>4664098673.6000004</v>
      </c>
      <c r="J10" s="20">
        <v>531281744</v>
      </c>
      <c r="K10" s="20">
        <v>3344459080</v>
      </c>
      <c r="L10" s="20">
        <v>3875740824</v>
      </c>
      <c r="M10" s="20">
        <v>17263089769.400002</v>
      </c>
      <c r="N10" s="20">
        <v>788357849.60000038</v>
      </c>
      <c r="O10" s="24"/>
    </row>
    <row r="11" spans="1:41" s="14" customFormat="1" x14ac:dyDescent="0.25">
      <c r="A11" s="19">
        <v>22</v>
      </c>
      <c r="B11" s="19" t="s">
        <v>13</v>
      </c>
      <c r="C11" s="20">
        <v>11836666</v>
      </c>
      <c r="D11" s="20">
        <v>9.9999999999999995E-7</v>
      </c>
      <c r="E11" s="20">
        <v>9.9999999999999995E-7</v>
      </c>
      <c r="F11" s="20">
        <v>11836666</v>
      </c>
      <c r="G11" s="20">
        <v>38869058</v>
      </c>
      <c r="H11" s="20">
        <v>-25146390</v>
      </c>
      <c r="I11" s="20">
        <v>13722668</v>
      </c>
      <c r="J11" s="20">
        <v>3667065</v>
      </c>
      <c r="K11" s="20">
        <v>8445750</v>
      </c>
      <c r="L11" s="20">
        <v>12112815</v>
      </c>
      <c r="M11" s="20">
        <v>-1886002</v>
      </c>
      <c r="N11" s="20">
        <v>1609853</v>
      </c>
      <c r="O11" s="24"/>
    </row>
    <row r="12" spans="1:41" s="14" customFormat="1" x14ac:dyDescent="0.25">
      <c r="A12" s="19">
        <v>23</v>
      </c>
      <c r="B12" s="19" t="s">
        <v>14</v>
      </c>
      <c r="C12" s="20">
        <v>2295380600</v>
      </c>
      <c r="D12" s="20">
        <v>700000000</v>
      </c>
      <c r="E12" s="20">
        <v>9.9999999999999995E-7</v>
      </c>
      <c r="F12" s="20">
        <v>2995380599.999999</v>
      </c>
      <c r="G12" s="20">
        <v>223853600</v>
      </c>
      <c r="H12" s="20">
        <v>1454704216.8099999</v>
      </c>
      <c r="I12" s="20">
        <v>1678557816.8099999</v>
      </c>
      <c r="J12" s="20">
        <v>223853600</v>
      </c>
      <c r="K12" s="20">
        <v>754704216.80999994</v>
      </c>
      <c r="L12" s="20">
        <v>978557816.80999994</v>
      </c>
      <c r="M12" s="20">
        <v>1316822783.1899991</v>
      </c>
      <c r="N12" s="20">
        <v>700000000</v>
      </c>
      <c r="O12" s="24"/>
    </row>
    <row r="13" spans="1:41" s="14" customFormat="1" x14ac:dyDescent="0.25">
      <c r="A13" s="19">
        <v>24</v>
      </c>
      <c r="B13" s="19" t="s">
        <v>15</v>
      </c>
      <c r="C13" s="20">
        <v>903105772</v>
      </c>
      <c r="D13" s="20">
        <v>1659399968.5999999</v>
      </c>
      <c r="E13" s="20">
        <v>324288492</v>
      </c>
      <c r="F13" s="20">
        <v>2238217248.5999999</v>
      </c>
      <c r="G13" s="20">
        <v>2236833038.5999999</v>
      </c>
      <c r="H13" s="20">
        <v>9.9999999999999995E-7</v>
      </c>
      <c r="I13" s="20">
        <v>2236833038.6000009</v>
      </c>
      <c r="J13" s="20">
        <v>2081483316</v>
      </c>
      <c r="K13" s="20">
        <v>29146240</v>
      </c>
      <c r="L13" s="20">
        <v>2110629556</v>
      </c>
      <c r="M13" s="20">
        <v>1384209.9999990463</v>
      </c>
      <c r="N13" s="20">
        <v>126203482.60000086</v>
      </c>
      <c r="O13" s="24"/>
    </row>
    <row r="14" spans="1:41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4"/>
      <c r="P14"/>
      <c r="Q14"/>
      <c r="R14"/>
    </row>
    <row r="15" spans="1:41" s="12" customFormat="1" x14ac:dyDescent="0.25">
      <c r="A15" s="21">
        <v>3</v>
      </c>
      <c r="B15" s="21" t="s">
        <v>16</v>
      </c>
      <c r="C15" s="22">
        <v>20907582</v>
      </c>
      <c r="D15" s="22">
        <v>9.9999999999999995E-7</v>
      </c>
      <c r="E15" s="22">
        <v>9.9999999999999995E-7</v>
      </c>
      <c r="F15" s="22">
        <v>20907582</v>
      </c>
      <c r="G15" s="22">
        <v>3135354.9699999997</v>
      </c>
      <c r="H15" s="22">
        <v>10791183.27</v>
      </c>
      <c r="I15" s="22">
        <v>13926538.239999998</v>
      </c>
      <c r="J15" s="22">
        <v>3135354.9699999997</v>
      </c>
      <c r="K15" s="22">
        <v>9872331.9900000002</v>
      </c>
      <c r="L15" s="22">
        <v>13007686.960000001</v>
      </c>
      <c r="M15" s="22">
        <v>6981043.7600000016</v>
      </c>
      <c r="N15" s="22">
        <v>918851.27999999747</v>
      </c>
      <c r="O15" s="34"/>
    </row>
    <row r="16" spans="1:41" s="14" customFormat="1" x14ac:dyDescent="0.25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9.9999999999999995E-7</v>
      </c>
      <c r="H16" s="20">
        <v>9.9999999999999995E-7</v>
      </c>
      <c r="I16" s="20">
        <v>1.9999999999999999E-6</v>
      </c>
      <c r="J16" s="20">
        <v>9.9999999999999995E-7</v>
      </c>
      <c r="K16" s="20">
        <v>9.9999999999999995E-7</v>
      </c>
      <c r="L16" s="20">
        <v>1.9999999999999999E-6</v>
      </c>
      <c r="M16" s="20">
        <v>999.99999800000001</v>
      </c>
      <c r="N16" s="20">
        <v>0</v>
      </c>
      <c r="O16" s="24"/>
    </row>
    <row r="17" spans="1:18" s="14" customFormat="1" x14ac:dyDescent="0.25">
      <c r="A17" s="19">
        <v>32</v>
      </c>
      <c r="B17" s="19" t="s">
        <v>18</v>
      </c>
      <c r="C17" s="20">
        <v>20906582</v>
      </c>
      <c r="D17" s="20">
        <v>9.9999999999999995E-7</v>
      </c>
      <c r="E17" s="20">
        <v>9.9999999999999995E-7</v>
      </c>
      <c r="F17" s="20">
        <v>20906582</v>
      </c>
      <c r="G17" s="20">
        <v>3135354.9699999997</v>
      </c>
      <c r="H17" s="20">
        <v>10791183.27</v>
      </c>
      <c r="I17" s="20">
        <v>13926538.239999998</v>
      </c>
      <c r="J17" s="20">
        <v>3135354.9699999997</v>
      </c>
      <c r="K17" s="20">
        <v>9872331.9900000002</v>
      </c>
      <c r="L17" s="20">
        <v>13007686.960000001</v>
      </c>
      <c r="M17" s="20">
        <v>6980043.7600000016</v>
      </c>
      <c r="N17" s="20">
        <v>918851.27999999747</v>
      </c>
      <c r="O17" s="24"/>
    </row>
    <row r="18" spans="1:18" x14ac:dyDescent="0.25">
      <c r="A18" s="19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4"/>
      <c r="P18"/>
      <c r="Q18"/>
      <c r="R18"/>
    </row>
    <row r="19" spans="1:18" s="91" customFormat="1" x14ac:dyDescent="0.25">
      <c r="A19" s="90">
        <v>5</v>
      </c>
      <c r="B19" s="90" t="s">
        <v>50</v>
      </c>
      <c r="C19" s="22">
        <f t="shared" ref="C19:N19" si="1">+C20+C21</f>
        <v>49042280535.000008</v>
      </c>
      <c r="D19" s="22">
        <f t="shared" si="1"/>
        <v>95602068144.389984</v>
      </c>
      <c r="E19" s="22">
        <f t="shared" si="1"/>
        <v>9.0000000000000002E-6</v>
      </c>
      <c r="F19" s="22">
        <f t="shared" si="1"/>
        <v>144644348679.38998</v>
      </c>
      <c r="G19" s="22">
        <f t="shared" si="1"/>
        <v>49009488909.470009</v>
      </c>
      <c r="H19" s="22">
        <f t="shared" si="1"/>
        <v>3300000000.0000057</v>
      </c>
      <c r="I19" s="22">
        <f t="shared" si="1"/>
        <v>52309488909.470009</v>
      </c>
      <c r="J19" s="22">
        <f t="shared" si="1"/>
        <v>49009488909.170006</v>
      </c>
      <c r="K19" s="22">
        <f t="shared" si="1"/>
        <v>3300000000.0000057</v>
      </c>
      <c r="L19" s="22">
        <f t="shared" si="1"/>
        <v>52309488909.170006</v>
      </c>
      <c r="M19" s="22">
        <f t="shared" si="1"/>
        <v>92334859769.919998</v>
      </c>
      <c r="N19" s="22">
        <f t="shared" si="1"/>
        <v>0.29999923706054688</v>
      </c>
      <c r="O19" s="80"/>
    </row>
    <row r="20" spans="1:18" s="60" customFormat="1" x14ac:dyDescent="0.25">
      <c r="A20" s="61">
        <v>510</v>
      </c>
      <c r="B20" s="61" t="s">
        <v>53</v>
      </c>
      <c r="C20" s="65">
        <v>46185094293.000008</v>
      </c>
      <c r="D20" s="65">
        <v>95602068144.389984</v>
      </c>
      <c r="E20" s="65">
        <v>7.9999999999999996E-6</v>
      </c>
      <c r="F20" s="65">
        <v>141787162437.38998</v>
      </c>
      <c r="G20" s="65">
        <v>46533050332.470009</v>
      </c>
      <c r="H20" s="65">
        <v>3300000000.0000048</v>
      </c>
      <c r="I20" s="65">
        <v>49833050332.470009</v>
      </c>
      <c r="J20" s="65">
        <v>46533050332.170006</v>
      </c>
      <c r="K20" s="65">
        <v>3300000000.0000048</v>
      </c>
      <c r="L20" s="65">
        <v>49833050332.170006</v>
      </c>
      <c r="M20" s="65">
        <v>91954112104.919998</v>
      </c>
      <c r="N20" s="65">
        <v>0.29999923706054688</v>
      </c>
      <c r="O20" s="29"/>
    </row>
    <row r="21" spans="1:18" s="60" customFormat="1" x14ac:dyDescent="0.25">
      <c r="A21" s="61">
        <v>52</v>
      </c>
      <c r="B21" s="61" t="s">
        <v>45</v>
      </c>
      <c r="C21" s="65">
        <v>2857186242</v>
      </c>
      <c r="D21" s="65">
        <v>9.9999999999999995E-7</v>
      </c>
      <c r="E21" s="65">
        <v>9.9999999999999995E-7</v>
      </c>
      <c r="F21" s="65">
        <v>2857186242</v>
      </c>
      <c r="G21" s="65">
        <v>2476438577</v>
      </c>
      <c r="H21" s="65">
        <v>9.9999999999999995E-7</v>
      </c>
      <c r="I21" s="65">
        <v>2476438577.000001</v>
      </c>
      <c r="J21" s="65">
        <v>2476438577</v>
      </c>
      <c r="K21" s="65">
        <v>9.9999999999999995E-7</v>
      </c>
      <c r="L21" s="65">
        <v>2476438577.000001</v>
      </c>
      <c r="M21" s="65">
        <v>380747664.99999905</v>
      </c>
      <c r="N21" s="65">
        <v>0</v>
      </c>
      <c r="O21" s="29"/>
    </row>
    <row r="22" spans="1:18" x14ac:dyDescent="0.25">
      <c r="A22" s="24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4"/>
      <c r="P22"/>
      <c r="Q22"/>
      <c r="R22"/>
    </row>
    <row r="23" spans="1:18" x14ac:dyDescent="0.25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4"/>
      <c r="P23"/>
      <c r="Q23"/>
      <c r="R23"/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opLeftCell="A31" workbookViewId="0">
      <selection activeCell="E11" sqref="E11"/>
    </sheetView>
  </sheetViews>
  <sheetFormatPr baseColWidth="10" defaultRowHeight="12" x14ac:dyDescent="0.2"/>
  <cols>
    <col min="1" max="1" width="8.42578125" style="13" customWidth="1"/>
    <col min="2" max="2" width="37.85546875" style="13" customWidth="1"/>
    <col min="3" max="3" width="16.42578125" style="97" bestFit="1" customWidth="1"/>
    <col min="4" max="4" width="17" style="97" customWidth="1"/>
    <col min="5" max="6" width="13.7109375" style="97" bestFit="1" customWidth="1"/>
    <col min="7" max="7" width="14.42578125" style="97" bestFit="1" customWidth="1"/>
    <col min="8" max="8" width="17" style="97" customWidth="1"/>
    <col min="9" max="9" width="16.42578125" style="97" bestFit="1" customWidth="1"/>
    <col min="10" max="10" width="16.7109375" style="97" customWidth="1"/>
    <col min="11" max="11" width="16.42578125" style="97" bestFit="1" customWidth="1"/>
    <col min="12" max="12" width="17.42578125" style="97" bestFit="1" customWidth="1"/>
    <col min="13" max="13" width="15.28515625" style="97" bestFit="1" customWidth="1"/>
    <col min="14" max="14" width="16.140625" style="97" customWidth="1"/>
    <col min="15" max="15" width="16" style="97" customWidth="1"/>
    <col min="16" max="16" width="11.42578125" style="97"/>
    <col min="17" max="16384" width="11.42578125" style="13"/>
  </cols>
  <sheetData>
    <row r="1" spans="1:19" s="93" customFormat="1" ht="21" x14ac:dyDescent="0.3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92"/>
    </row>
    <row r="2" spans="1:19" s="93" customFormat="1" ht="21" x14ac:dyDescent="0.35">
      <c r="A2" s="156" t="s">
        <v>80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94"/>
      <c r="R2" s="95"/>
      <c r="S2" s="95"/>
    </row>
    <row r="3" spans="1:19" ht="19.5" customHeight="1" x14ac:dyDescent="0.2">
      <c r="A3" s="96"/>
      <c r="P3" s="13"/>
    </row>
    <row r="4" spans="1:19" s="102" customFormat="1" ht="27.75" customHeight="1" x14ac:dyDescent="0.25">
      <c r="A4" s="98" t="s">
        <v>1</v>
      </c>
      <c r="B4" s="98" t="s">
        <v>2</v>
      </c>
      <c r="C4" s="99" t="s">
        <v>39</v>
      </c>
      <c r="D4" s="99" t="s">
        <v>41</v>
      </c>
      <c r="E4" s="99" t="s">
        <v>42</v>
      </c>
      <c r="F4" s="99" t="s">
        <v>46</v>
      </c>
      <c r="G4" s="99" t="s">
        <v>81</v>
      </c>
      <c r="H4" s="99" t="s">
        <v>20</v>
      </c>
      <c r="I4" s="100" t="s">
        <v>82</v>
      </c>
      <c r="J4" s="100" t="s">
        <v>83</v>
      </c>
      <c r="K4" s="100" t="s">
        <v>51</v>
      </c>
      <c r="L4" s="99" t="s">
        <v>6</v>
      </c>
      <c r="M4" s="101" t="s">
        <v>84</v>
      </c>
      <c r="N4" s="101" t="s">
        <v>85</v>
      </c>
      <c r="O4" s="101" t="s">
        <v>52</v>
      </c>
    </row>
    <row r="5" spans="1:19" s="14" customFormat="1" ht="15" x14ac:dyDescent="0.25">
      <c r="A5" s="103">
        <v>0</v>
      </c>
      <c r="B5" s="103" t="s">
        <v>22</v>
      </c>
      <c r="C5" s="104">
        <f>+C6+C11+C15+C20+C25+C29</f>
        <v>86061946148</v>
      </c>
      <c r="D5" s="104">
        <f t="shared" ref="D5:O5" si="0">+D6+D11+D15+D20+D25+D29</f>
        <v>101660194330.80998</v>
      </c>
      <c r="E5" s="104">
        <f t="shared" si="0"/>
        <v>324288492</v>
      </c>
      <c r="F5" s="104">
        <f t="shared" si="0"/>
        <v>322857757</v>
      </c>
      <c r="G5" s="104">
        <f t="shared" si="0"/>
        <v>-322857757</v>
      </c>
      <c r="H5" s="104">
        <f t="shared" si="0"/>
        <v>187397851986.80997</v>
      </c>
      <c r="I5" s="104">
        <f t="shared" si="0"/>
        <v>48855792880.650002</v>
      </c>
      <c r="J5" s="104">
        <f t="shared" si="0"/>
        <v>13724800356.83</v>
      </c>
      <c r="K5" s="104">
        <f t="shared" si="0"/>
        <v>62580593237.480003</v>
      </c>
      <c r="L5" s="104">
        <f t="shared" si="0"/>
        <v>124817258749.33</v>
      </c>
      <c r="M5" s="104">
        <f t="shared" si="0"/>
        <v>5340414392.4899998</v>
      </c>
      <c r="N5" s="104">
        <f t="shared" si="0"/>
        <v>10815731577.5</v>
      </c>
      <c r="O5" s="104">
        <f t="shared" si="0"/>
        <v>16156145969.990002</v>
      </c>
      <c r="P5" s="105"/>
    </row>
    <row r="6" spans="1:19" s="14" customFormat="1" ht="15" x14ac:dyDescent="0.25">
      <c r="A6" s="17">
        <v>5</v>
      </c>
      <c r="B6" s="17" t="s">
        <v>23</v>
      </c>
      <c r="C6" s="18">
        <f>+C7+C8+C9</f>
        <v>11851468169</v>
      </c>
      <c r="D6" s="18">
        <f t="shared" ref="D6:O6" si="1">+D7+D8+D9</f>
        <v>0</v>
      </c>
      <c r="E6" s="18">
        <f t="shared" si="1"/>
        <v>0</v>
      </c>
      <c r="F6" s="18">
        <f t="shared" si="1"/>
        <v>14299230</v>
      </c>
      <c r="G6" s="18">
        <f t="shared" si="1"/>
        <v>-14299230</v>
      </c>
      <c r="H6" s="18">
        <f t="shared" si="1"/>
        <v>11851468169</v>
      </c>
      <c r="I6" s="18">
        <f t="shared" si="1"/>
        <v>2816980735.0599999</v>
      </c>
      <c r="J6" s="18">
        <f t="shared" si="1"/>
        <v>1606231409</v>
      </c>
      <c r="K6" s="18">
        <f t="shared" si="1"/>
        <v>4423212144.0600004</v>
      </c>
      <c r="L6" s="18">
        <f t="shared" si="1"/>
        <v>7428256024.9400005</v>
      </c>
      <c r="M6" s="18">
        <f t="shared" si="1"/>
        <v>1006611956.0599999</v>
      </c>
      <c r="N6" s="18">
        <f t="shared" si="1"/>
        <v>1754734307</v>
      </c>
      <c r="O6" s="18">
        <f t="shared" si="1"/>
        <v>2761346263.0599999</v>
      </c>
      <c r="P6" s="105"/>
    </row>
    <row r="7" spans="1:19" s="14" customFormat="1" ht="15" x14ac:dyDescent="0.25">
      <c r="A7" s="77">
        <v>51</v>
      </c>
      <c r="B7" s="78" t="s">
        <v>24</v>
      </c>
      <c r="C7" s="78">
        <v>7259560192</v>
      </c>
      <c r="D7" s="78">
        <v>0</v>
      </c>
      <c r="E7" s="78">
        <v>0</v>
      </c>
      <c r="F7" s="78">
        <v>0</v>
      </c>
      <c r="G7" s="78">
        <v>0</v>
      </c>
      <c r="H7" s="78">
        <v>7259560192</v>
      </c>
      <c r="I7" s="78">
        <v>1560811180</v>
      </c>
      <c r="J7" s="78">
        <v>1023773109</v>
      </c>
      <c r="K7" s="78">
        <v>2584584289</v>
      </c>
      <c r="L7" s="78">
        <v>4674975903</v>
      </c>
      <c r="M7" s="78">
        <v>593025921</v>
      </c>
      <c r="N7" s="78">
        <v>1047963725</v>
      </c>
      <c r="O7" s="78">
        <v>1640989646</v>
      </c>
      <c r="P7" s="105"/>
    </row>
    <row r="8" spans="1:19" s="24" customFormat="1" ht="12.75" x14ac:dyDescent="0.2">
      <c r="A8" s="19">
        <v>52</v>
      </c>
      <c r="B8" s="19" t="s">
        <v>86</v>
      </c>
      <c r="C8" s="20">
        <v>3625740918</v>
      </c>
      <c r="D8" s="20">
        <v>0</v>
      </c>
      <c r="E8" s="20">
        <v>0</v>
      </c>
      <c r="F8" s="20">
        <v>4000000</v>
      </c>
      <c r="G8" s="20">
        <v>-14299230</v>
      </c>
      <c r="H8" s="20">
        <v>3615441688</v>
      </c>
      <c r="I8" s="20">
        <v>1128716132</v>
      </c>
      <c r="J8" s="20">
        <v>524557848</v>
      </c>
      <c r="K8" s="20">
        <v>1653273980</v>
      </c>
      <c r="L8" s="20">
        <v>1962167708</v>
      </c>
      <c r="M8" s="20">
        <v>286132612</v>
      </c>
      <c r="N8" s="20">
        <v>648870130</v>
      </c>
      <c r="O8" s="20">
        <v>935002742</v>
      </c>
    </row>
    <row r="9" spans="1:19" s="24" customFormat="1" ht="12.75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10299230</v>
      </c>
      <c r="G9" s="20">
        <v>0</v>
      </c>
      <c r="H9" s="20">
        <v>976466289</v>
      </c>
      <c r="I9" s="20">
        <v>127453423.06</v>
      </c>
      <c r="J9" s="20">
        <v>57900452</v>
      </c>
      <c r="K9" s="20">
        <v>185353875.06</v>
      </c>
      <c r="L9" s="20">
        <v>791112413.94000006</v>
      </c>
      <c r="M9" s="20">
        <v>127453423.06</v>
      </c>
      <c r="N9" s="20">
        <v>57900452</v>
      </c>
      <c r="O9" s="20">
        <v>185353875.06</v>
      </c>
      <c r="P9" s="25"/>
    </row>
    <row r="10" spans="1:19" x14ac:dyDescent="0.2">
      <c r="A10" s="107"/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spans="1:19" s="29" customFormat="1" ht="15.75" customHeight="1" x14ac:dyDescent="0.2">
      <c r="A11" s="21">
        <v>6</v>
      </c>
      <c r="B11" s="21" t="s">
        <v>26</v>
      </c>
      <c r="C11" s="22">
        <f>+C12+C13</f>
        <v>9193404630</v>
      </c>
      <c r="D11" s="22">
        <f t="shared" ref="D11:O11" si="2">+D12+D13</f>
        <v>0</v>
      </c>
      <c r="E11" s="22">
        <f t="shared" si="2"/>
        <v>0</v>
      </c>
      <c r="F11" s="22">
        <f t="shared" si="2"/>
        <v>223309967</v>
      </c>
      <c r="G11" s="22">
        <f t="shared" si="2"/>
        <v>-223309967</v>
      </c>
      <c r="H11" s="22">
        <f t="shared" si="2"/>
        <v>9193404630</v>
      </c>
      <c r="I11" s="22">
        <f t="shared" si="2"/>
        <v>1123250321</v>
      </c>
      <c r="J11" s="22">
        <f t="shared" si="2"/>
        <v>604491394</v>
      </c>
      <c r="K11" s="22">
        <f t="shared" si="2"/>
        <v>1727741715</v>
      </c>
      <c r="L11" s="22">
        <f t="shared" si="2"/>
        <v>7465662915</v>
      </c>
      <c r="M11" s="22">
        <f t="shared" si="2"/>
        <v>7274321</v>
      </c>
      <c r="N11" s="22">
        <f t="shared" si="2"/>
        <v>256645639</v>
      </c>
      <c r="O11" s="22">
        <f t="shared" si="2"/>
        <v>263919960</v>
      </c>
    </row>
    <row r="12" spans="1:19" x14ac:dyDescent="0.2">
      <c r="A12" s="107">
        <v>611</v>
      </c>
      <c r="B12" s="107" t="s">
        <v>27</v>
      </c>
      <c r="C12" s="108">
        <v>8903120706</v>
      </c>
      <c r="D12" s="108">
        <v>0</v>
      </c>
      <c r="E12" s="108">
        <v>0</v>
      </c>
      <c r="F12" s="108">
        <v>190000000</v>
      </c>
      <c r="G12" s="108">
        <v>-190000000</v>
      </c>
      <c r="H12" s="108">
        <v>8903120706</v>
      </c>
      <c r="I12" s="108">
        <v>1099002881</v>
      </c>
      <c r="J12" s="108">
        <v>535096828</v>
      </c>
      <c r="K12" s="108">
        <v>1634099709</v>
      </c>
      <c r="L12" s="108">
        <v>7269020997</v>
      </c>
      <c r="M12" s="108">
        <v>7274321</v>
      </c>
      <c r="N12" s="108">
        <v>245482839</v>
      </c>
      <c r="O12" s="108">
        <v>252757160</v>
      </c>
    </row>
    <row r="13" spans="1:19" x14ac:dyDescent="0.2">
      <c r="A13" s="107">
        <v>612</v>
      </c>
      <c r="B13" s="107" t="s">
        <v>28</v>
      </c>
      <c r="C13" s="108">
        <v>290283924</v>
      </c>
      <c r="D13" s="108">
        <v>0</v>
      </c>
      <c r="E13" s="108">
        <v>0</v>
      </c>
      <c r="F13" s="108">
        <v>33309967</v>
      </c>
      <c r="G13" s="108">
        <v>-33309967</v>
      </c>
      <c r="H13" s="108">
        <v>290283924</v>
      </c>
      <c r="I13" s="108">
        <v>24247440</v>
      </c>
      <c r="J13" s="108">
        <v>69394566</v>
      </c>
      <c r="K13" s="108">
        <v>93642006</v>
      </c>
      <c r="L13" s="108">
        <v>196641918</v>
      </c>
      <c r="M13" s="108">
        <v>0</v>
      </c>
      <c r="N13" s="108">
        <v>11162800</v>
      </c>
      <c r="O13" s="108">
        <v>11162800</v>
      </c>
    </row>
    <row r="14" spans="1:19" x14ac:dyDescent="0.2">
      <c r="A14" s="107"/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</row>
    <row r="15" spans="1:19" s="12" customFormat="1" ht="15" x14ac:dyDescent="0.25">
      <c r="A15" s="21">
        <v>7</v>
      </c>
      <c r="B15" s="21" t="s">
        <v>29</v>
      </c>
      <c r="C15" s="22">
        <f>+C16+C17+C18</f>
        <v>3210440492</v>
      </c>
      <c r="D15" s="22">
        <f t="shared" ref="D15:O15" si="3">+D16+D17+D18</f>
        <v>700000000</v>
      </c>
      <c r="E15" s="22">
        <f t="shared" si="3"/>
        <v>0</v>
      </c>
      <c r="F15" s="22">
        <f t="shared" si="3"/>
        <v>85248560</v>
      </c>
      <c r="G15" s="22">
        <f t="shared" si="3"/>
        <v>-85248560</v>
      </c>
      <c r="H15" s="22">
        <f t="shared" si="3"/>
        <v>3910440492</v>
      </c>
      <c r="I15" s="22">
        <f t="shared" si="3"/>
        <v>667339142</v>
      </c>
      <c r="J15" s="22">
        <f t="shared" si="3"/>
        <v>795341019</v>
      </c>
      <c r="K15" s="22">
        <f t="shared" si="3"/>
        <v>1462680161</v>
      </c>
      <c r="L15" s="22">
        <f t="shared" si="3"/>
        <v>2447760331</v>
      </c>
      <c r="M15" s="22">
        <f t="shared" si="3"/>
        <v>900000</v>
      </c>
      <c r="N15" s="22">
        <f t="shared" si="3"/>
        <v>2037345</v>
      </c>
      <c r="O15" s="22">
        <f t="shared" si="3"/>
        <v>2937345</v>
      </c>
    </row>
    <row r="16" spans="1:19" x14ac:dyDescent="0.2">
      <c r="A16" s="107">
        <v>711</v>
      </c>
      <c r="B16" s="107" t="s">
        <v>30</v>
      </c>
      <c r="C16" s="108">
        <v>260000000</v>
      </c>
      <c r="D16" s="108">
        <v>0</v>
      </c>
      <c r="E16" s="108">
        <v>0</v>
      </c>
      <c r="F16" s="108">
        <v>0</v>
      </c>
      <c r="G16" s="108">
        <v>-85248560</v>
      </c>
      <c r="H16" s="108">
        <v>174751440</v>
      </c>
      <c r="I16" s="108">
        <v>4751440</v>
      </c>
      <c r="J16" s="108">
        <v>7952500</v>
      </c>
      <c r="K16" s="108">
        <v>12703940</v>
      </c>
      <c r="L16" s="108">
        <v>162047500</v>
      </c>
      <c r="M16" s="108">
        <v>900000</v>
      </c>
      <c r="N16" s="108">
        <v>2037345</v>
      </c>
      <c r="O16" s="108">
        <v>2937345</v>
      </c>
    </row>
    <row r="17" spans="1:16" x14ac:dyDescent="0.2">
      <c r="A17" s="107">
        <v>712</v>
      </c>
      <c r="B17" s="107" t="s">
        <v>31</v>
      </c>
      <c r="C17" s="108">
        <v>50000000</v>
      </c>
      <c r="D17" s="108">
        <v>0</v>
      </c>
      <c r="E17" s="108">
        <v>0</v>
      </c>
      <c r="F17" s="108">
        <v>85248560</v>
      </c>
      <c r="G17" s="108">
        <v>0</v>
      </c>
      <c r="H17" s="108">
        <v>135248560</v>
      </c>
      <c r="I17" s="108">
        <v>0</v>
      </c>
      <c r="J17" s="108">
        <v>88946550</v>
      </c>
      <c r="K17" s="108">
        <v>88946550</v>
      </c>
      <c r="L17" s="108">
        <v>46302010</v>
      </c>
      <c r="M17" s="108">
        <v>0</v>
      </c>
      <c r="N17" s="108">
        <v>0</v>
      </c>
      <c r="O17" s="108">
        <v>0</v>
      </c>
    </row>
    <row r="18" spans="1:16" s="24" customFormat="1" ht="12.75" x14ac:dyDescent="0.2">
      <c r="A18" s="19">
        <v>713</v>
      </c>
      <c r="B18" s="19" t="s">
        <v>32</v>
      </c>
      <c r="C18" s="20">
        <v>2900440492</v>
      </c>
      <c r="D18" s="20">
        <v>700000000</v>
      </c>
      <c r="E18" s="20">
        <v>0</v>
      </c>
      <c r="F18" s="20">
        <v>0</v>
      </c>
      <c r="G18" s="20">
        <v>0</v>
      </c>
      <c r="H18" s="20">
        <v>3600440492</v>
      </c>
      <c r="I18" s="20">
        <v>662587702</v>
      </c>
      <c r="J18" s="20">
        <v>698441969</v>
      </c>
      <c r="K18" s="20">
        <v>1361029671</v>
      </c>
      <c r="L18" s="20">
        <v>2239410821</v>
      </c>
      <c r="M18" s="20">
        <v>0</v>
      </c>
      <c r="N18" s="20">
        <v>0</v>
      </c>
      <c r="O18" s="20">
        <v>0</v>
      </c>
      <c r="P18" s="25"/>
    </row>
    <row r="19" spans="1:16" x14ac:dyDescent="0.2">
      <c r="A19" s="107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spans="1:16" s="24" customFormat="1" ht="12.75" x14ac:dyDescent="0.2">
      <c r="A20" s="21">
        <v>8</v>
      </c>
      <c r="B20" s="21" t="s">
        <v>33</v>
      </c>
      <c r="C20" s="22">
        <f>+C21+C22+C23</f>
        <v>12764352322</v>
      </c>
      <c r="D20" s="22">
        <f t="shared" ref="D20:O20" si="4">+D21+D22+D23</f>
        <v>3557669877.5599999</v>
      </c>
      <c r="E20" s="22">
        <f t="shared" si="4"/>
        <v>324288492</v>
      </c>
      <c r="F20" s="22">
        <f t="shared" si="4"/>
        <v>0</v>
      </c>
      <c r="G20" s="22">
        <f t="shared" si="4"/>
        <v>0</v>
      </c>
      <c r="H20" s="22">
        <f t="shared" si="4"/>
        <v>15997733707.560001</v>
      </c>
      <c r="I20" s="22">
        <f t="shared" si="4"/>
        <v>8042221842.7000008</v>
      </c>
      <c r="J20" s="22">
        <f t="shared" si="4"/>
        <v>3242150472</v>
      </c>
      <c r="K20" s="22">
        <f t="shared" si="4"/>
        <v>11284372314.700001</v>
      </c>
      <c r="L20" s="22">
        <f t="shared" si="4"/>
        <v>4713361392.8599997</v>
      </c>
      <c r="M20" s="22">
        <f t="shared" si="4"/>
        <v>1146623217.8000002</v>
      </c>
      <c r="N20" s="22">
        <f t="shared" si="4"/>
        <v>2576701355</v>
      </c>
      <c r="O20" s="22">
        <f t="shared" si="4"/>
        <v>3723324572.8000002</v>
      </c>
    </row>
    <row r="21" spans="1:16" s="24" customFormat="1" ht="12.75" x14ac:dyDescent="0.2">
      <c r="A21" s="19">
        <v>81</v>
      </c>
      <c r="B21" s="19" t="s">
        <v>34</v>
      </c>
      <c r="C21" s="20">
        <v>806835409</v>
      </c>
      <c r="D21" s="20">
        <v>1355715654.55</v>
      </c>
      <c r="E21" s="20">
        <v>324288492</v>
      </c>
      <c r="F21" s="20">
        <v>0</v>
      </c>
      <c r="G21" s="20">
        <v>0</v>
      </c>
      <c r="H21" s="20">
        <v>1838262571.55</v>
      </c>
      <c r="I21" s="20">
        <v>497103369</v>
      </c>
      <c r="J21" s="20">
        <v>118293013</v>
      </c>
      <c r="K21" s="20">
        <v>615396382</v>
      </c>
      <c r="L21" s="20">
        <v>1222866189.55</v>
      </c>
      <c r="M21" s="20">
        <v>301786895</v>
      </c>
      <c r="N21" s="20">
        <v>152852613</v>
      </c>
      <c r="O21" s="20">
        <v>454639508</v>
      </c>
      <c r="P21" s="25"/>
    </row>
    <row r="22" spans="1:16" s="24" customFormat="1" ht="12.75" x14ac:dyDescent="0.2">
      <c r="A22" s="19">
        <v>82</v>
      </c>
      <c r="B22" s="19" t="s">
        <v>35</v>
      </c>
      <c r="C22" s="20">
        <v>384677200</v>
      </c>
      <c r="D22" s="20">
        <v>266607156</v>
      </c>
      <c r="E22" s="20">
        <v>0</v>
      </c>
      <c r="F22" s="20">
        <v>0</v>
      </c>
      <c r="G22" s="20">
        <v>0</v>
      </c>
      <c r="H22" s="20">
        <v>651284356</v>
      </c>
      <c r="I22" s="20">
        <v>651284356</v>
      </c>
      <c r="J22" s="20">
        <v>0</v>
      </c>
      <c r="K22" s="20">
        <v>651284356</v>
      </c>
      <c r="L22" s="20">
        <v>0</v>
      </c>
      <c r="M22" s="20">
        <v>29234356</v>
      </c>
      <c r="N22" s="20">
        <v>433160000</v>
      </c>
      <c r="O22" s="20">
        <v>462394356</v>
      </c>
      <c r="P22" s="25"/>
    </row>
    <row r="23" spans="1:16" s="24" customFormat="1" ht="12.75" x14ac:dyDescent="0.2">
      <c r="A23" s="19">
        <v>83</v>
      </c>
      <c r="B23" s="19" t="s">
        <v>36</v>
      </c>
      <c r="C23" s="20">
        <v>11572839713</v>
      </c>
      <c r="D23" s="20">
        <v>1935347067.01</v>
      </c>
      <c r="E23" s="20">
        <v>0</v>
      </c>
      <c r="F23" s="20">
        <v>0</v>
      </c>
      <c r="G23" s="20">
        <v>0</v>
      </c>
      <c r="H23" s="20">
        <v>13508186780.01</v>
      </c>
      <c r="I23" s="20">
        <v>6893834117.7000008</v>
      </c>
      <c r="J23" s="20">
        <v>3123857459</v>
      </c>
      <c r="K23" s="20">
        <v>10017691576.700001</v>
      </c>
      <c r="L23" s="20">
        <v>3490495203.3099995</v>
      </c>
      <c r="M23" s="20">
        <v>815601966.80000019</v>
      </c>
      <c r="N23" s="20">
        <v>1990688742</v>
      </c>
      <c r="O23" s="20">
        <v>2806290708.8000002</v>
      </c>
      <c r="P23" s="25"/>
    </row>
    <row r="24" spans="1:16" x14ac:dyDescent="0.2">
      <c r="A24" s="107"/>
      <c r="B24" s="107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spans="1:16" s="60" customFormat="1" ht="15" x14ac:dyDescent="0.25">
      <c r="A25" s="42">
        <v>10</v>
      </c>
      <c r="B25" s="42" t="s">
        <v>37</v>
      </c>
      <c r="C25" s="43">
        <f>+C26+C27</f>
        <v>49042280535</v>
      </c>
      <c r="D25" s="43">
        <f t="shared" ref="D25:O25" si="5">+D26+D27</f>
        <v>95602068144.389984</v>
      </c>
      <c r="E25" s="43">
        <f t="shared" si="5"/>
        <v>0</v>
      </c>
      <c r="F25" s="43">
        <f t="shared" si="5"/>
        <v>0</v>
      </c>
      <c r="G25" s="43">
        <f t="shared" si="5"/>
        <v>0</v>
      </c>
      <c r="H25" s="43">
        <f t="shared" si="5"/>
        <v>144644348679.38998</v>
      </c>
      <c r="I25" s="43">
        <f t="shared" si="5"/>
        <v>36206000839.889999</v>
      </c>
      <c r="J25" s="43">
        <f t="shared" si="5"/>
        <v>7476586062.8299999</v>
      </c>
      <c r="K25" s="43">
        <f t="shared" si="5"/>
        <v>43682586902.720001</v>
      </c>
      <c r="L25" s="43">
        <f t="shared" si="5"/>
        <v>100961761776.67</v>
      </c>
      <c r="M25" s="43">
        <f t="shared" si="5"/>
        <v>3179004897.6300001</v>
      </c>
      <c r="N25" s="43">
        <f t="shared" si="5"/>
        <v>6225612931.5</v>
      </c>
      <c r="O25" s="43">
        <f t="shared" si="5"/>
        <v>9404617829.1300011</v>
      </c>
    </row>
    <row r="26" spans="1:16" x14ac:dyDescent="0.2">
      <c r="A26" s="125">
        <v>1001</v>
      </c>
      <c r="B26" s="107" t="s">
        <v>38</v>
      </c>
      <c r="C26" s="108">
        <v>46185094293</v>
      </c>
      <c r="D26" s="108">
        <v>95602068144.389984</v>
      </c>
      <c r="E26" s="108">
        <v>0</v>
      </c>
      <c r="F26" s="108">
        <v>0</v>
      </c>
      <c r="G26" s="108">
        <v>0</v>
      </c>
      <c r="H26" s="108">
        <v>141787162437.38998</v>
      </c>
      <c r="I26" s="108">
        <v>33729562262.889999</v>
      </c>
      <c r="J26" s="108">
        <v>7476586062.8299999</v>
      </c>
      <c r="K26" s="108">
        <v>41206148325.720001</v>
      </c>
      <c r="L26" s="108">
        <v>100581014111.67</v>
      </c>
      <c r="M26" s="108">
        <v>1516933747.6300001</v>
      </c>
      <c r="N26" s="108">
        <v>5411245504.5</v>
      </c>
      <c r="O26" s="108">
        <v>6928179252.1300001</v>
      </c>
    </row>
    <row r="27" spans="1:16" x14ac:dyDescent="0.2">
      <c r="A27" s="125">
        <v>1002</v>
      </c>
      <c r="B27" s="126" t="s">
        <v>87</v>
      </c>
      <c r="C27" s="127">
        <v>2857186242</v>
      </c>
      <c r="D27" s="127">
        <v>0</v>
      </c>
      <c r="E27" s="127">
        <v>0</v>
      </c>
      <c r="F27" s="127">
        <v>0</v>
      </c>
      <c r="G27" s="127">
        <v>0</v>
      </c>
      <c r="H27" s="127">
        <v>2857186242</v>
      </c>
      <c r="I27" s="127">
        <v>2476438577</v>
      </c>
      <c r="J27" s="127">
        <v>0</v>
      </c>
      <c r="K27" s="127">
        <v>2476438577</v>
      </c>
      <c r="L27" s="127">
        <v>380747665</v>
      </c>
      <c r="M27" s="127">
        <v>1662071150</v>
      </c>
      <c r="N27" s="127">
        <v>814367427</v>
      </c>
      <c r="O27" s="127">
        <v>2476438577</v>
      </c>
      <c r="P27" s="13"/>
    </row>
    <row r="28" spans="1:16" x14ac:dyDescent="0.2">
      <c r="A28" s="44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6" s="29" customFormat="1" ht="12.75" x14ac:dyDescent="0.2">
      <c r="A29" s="21">
        <v>94</v>
      </c>
      <c r="B29" s="21" t="s">
        <v>48</v>
      </c>
      <c r="C29" s="22">
        <v>0</v>
      </c>
      <c r="D29" s="22">
        <v>1800456308.8599999</v>
      </c>
      <c r="E29" s="22">
        <v>0</v>
      </c>
      <c r="F29" s="22">
        <v>0</v>
      </c>
      <c r="G29" s="22">
        <v>0</v>
      </c>
      <c r="H29" s="22">
        <v>1800456308.8599999</v>
      </c>
      <c r="I29" s="22">
        <v>0</v>
      </c>
      <c r="J29" s="22">
        <v>0</v>
      </c>
      <c r="K29" s="22">
        <v>0</v>
      </c>
      <c r="L29" s="22">
        <v>1800456308.8599999</v>
      </c>
      <c r="M29" s="22">
        <v>0</v>
      </c>
      <c r="N29" s="22">
        <v>0</v>
      </c>
      <c r="O29" s="22">
        <v>0</v>
      </c>
      <c r="P29" s="106"/>
    </row>
    <row r="30" spans="1:16" s="115" customFormat="1" ht="12.75" x14ac:dyDescent="0.2">
      <c r="A30" s="112"/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1" spans="1:16" s="115" customFormat="1" ht="12.75" x14ac:dyDescent="0.2">
      <c r="A31" s="112"/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4"/>
    </row>
    <row r="32" spans="1:16" s="115" customFormat="1" ht="12.75" x14ac:dyDescent="0.2">
      <c r="A32" s="112"/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4"/>
    </row>
    <row r="33" spans="1:16" s="115" customFormat="1" ht="12.75" x14ac:dyDescent="0.2">
      <c r="A33" s="112"/>
      <c r="B33" s="112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4"/>
    </row>
    <row r="34" spans="1:16" s="115" customFormat="1" ht="12.75" x14ac:dyDescent="0.2">
      <c r="A34" s="112"/>
      <c r="B34" s="112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s="115" customFormat="1" ht="12.75" x14ac:dyDescent="0.2">
      <c r="A35" s="112"/>
      <c r="B35" s="112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4"/>
    </row>
    <row r="36" spans="1:16" s="115" customFormat="1" ht="12.75" x14ac:dyDescent="0.2">
      <c r="A36" s="112"/>
      <c r="B36" s="112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4"/>
    </row>
    <row r="37" spans="1:16" s="115" customFormat="1" ht="12.75" x14ac:dyDescent="0.2">
      <c r="A37" s="112"/>
      <c r="B37" s="112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4"/>
    </row>
    <row r="38" spans="1:16" s="115" customFormat="1" ht="12.75" x14ac:dyDescent="0.2">
      <c r="A38" s="112"/>
      <c r="B38" s="112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</row>
    <row r="39" spans="1:16" s="115" customFormat="1" ht="12.75" x14ac:dyDescent="0.2">
      <c r="A39" s="112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4"/>
    </row>
    <row r="40" spans="1:16" s="115" customFormat="1" ht="12.75" x14ac:dyDescent="0.2">
      <c r="A40" s="112"/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4"/>
    </row>
    <row r="41" spans="1:16" s="115" customFormat="1" ht="12.75" x14ac:dyDescent="0.2">
      <c r="A41" s="112"/>
      <c r="B41" s="112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4"/>
    </row>
    <row r="42" spans="1:16" s="115" customFormat="1" ht="12.75" x14ac:dyDescent="0.2">
      <c r="A42" s="112"/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4"/>
    </row>
    <row r="43" spans="1:16" s="115" customFormat="1" ht="12.75" x14ac:dyDescent="0.2">
      <c r="A43" s="112"/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4"/>
    </row>
    <row r="44" spans="1:16" s="115" customFormat="1" ht="12.75" x14ac:dyDescent="0.2">
      <c r="A44" s="112"/>
      <c r="B44" s="112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4"/>
    </row>
    <row r="45" spans="1:16" s="115" customFormat="1" ht="12.75" x14ac:dyDescent="0.2">
      <c r="A45" s="112"/>
      <c r="B45" s="112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4"/>
    </row>
    <row r="46" spans="1:16" s="115" customFormat="1" ht="12.75" x14ac:dyDescent="0.2">
      <c r="A46" s="112"/>
      <c r="B46" s="112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4"/>
    </row>
    <row r="47" spans="1:16" s="115" customFormat="1" ht="12.75" x14ac:dyDescent="0.2">
      <c r="A47" s="112"/>
      <c r="B47" s="112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</row>
    <row r="48" spans="1:16" s="115" customFormat="1" ht="12.75" x14ac:dyDescent="0.2">
      <c r="A48" s="112"/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4"/>
    </row>
    <row r="49" spans="1:16" s="119" customFormat="1" x14ac:dyDescent="0.2">
      <c r="A49" s="116"/>
      <c r="B49" s="116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8"/>
    </row>
    <row r="50" spans="1:16" s="119" customFormat="1" x14ac:dyDescent="0.2">
      <c r="A50" s="116"/>
      <c r="B50" s="116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8"/>
    </row>
    <row r="51" spans="1:16" s="119" customFormat="1" x14ac:dyDescent="0.2">
      <c r="A51" s="116"/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8"/>
    </row>
    <row r="52" spans="1:16" ht="12.75" x14ac:dyDescent="0.2">
      <c r="A52" s="116"/>
      <c r="B52" s="120" t="s">
        <v>67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6" s="60" customFormat="1" ht="15" x14ac:dyDescent="0.25">
      <c r="A53" s="42">
        <v>9</v>
      </c>
      <c r="B53" s="42" t="s">
        <v>68</v>
      </c>
      <c r="C53" s="43">
        <f>+C54+C67+C83</f>
        <v>0</v>
      </c>
      <c r="D53" s="43">
        <f t="shared" ref="D53:O53" si="6">+D54+D67+D83</f>
        <v>25758356222.549999</v>
      </c>
      <c r="E53" s="43">
        <f t="shared" si="6"/>
        <v>0</v>
      </c>
      <c r="F53" s="43">
        <f t="shared" si="6"/>
        <v>15314598.43</v>
      </c>
      <c r="G53" s="43">
        <f t="shared" si="6"/>
        <v>-15314598.43</v>
      </c>
      <c r="H53" s="43">
        <f t="shared" si="6"/>
        <v>25758356222.549999</v>
      </c>
      <c r="I53" s="43">
        <f t="shared" si="6"/>
        <v>17053732627.110001</v>
      </c>
      <c r="J53" s="43">
        <f t="shared" si="6"/>
        <v>682081160</v>
      </c>
      <c r="K53" s="43">
        <f t="shared" si="6"/>
        <v>17735813787.110001</v>
      </c>
      <c r="L53" s="43">
        <f t="shared" si="6"/>
        <v>8022542435.4400005</v>
      </c>
      <c r="M53" s="43">
        <f t="shared" si="6"/>
        <v>10614480</v>
      </c>
      <c r="N53" s="43">
        <f t="shared" si="6"/>
        <v>1006499680</v>
      </c>
      <c r="O53" s="43">
        <f t="shared" si="6"/>
        <v>1017114160</v>
      </c>
    </row>
    <row r="54" spans="1:16" s="46" customFormat="1" x14ac:dyDescent="0.2">
      <c r="A54" s="121">
        <v>91</v>
      </c>
      <c r="B54" s="121" t="s">
        <v>68</v>
      </c>
      <c r="C54" s="122">
        <f>SUM(C55:C66)</f>
        <v>0</v>
      </c>
      <c r="D54" s="122">
        <f>SUM(D55:D66)</f>
        <v>5195388201.5500002</v>
      </c>
      <c r="E54" s="122">
        <f t="shared" ref="E54:O54" si="7">SUM(E55:E66)</f>
        <v>0</v>
      </c>
      <c r="F54" s="122">
        <f t="shared" si="7"/>
        <v>15314598.43</v>
      </c>
      <c r="G54" s="122">
        <f t="shared" si="7"/>
        <v>-15314598.43</v>
      </c>
      <c r="H54" s="122">
        <f t="shared" si="7"/>
        <v>5195388201.5500002</v>
      </c>
      <c r="I54" s="122">
        <f t="shared" si="7"/>
        <v>4192733448.71</v>
      </c>
      <c r="J54" s="122">
        <f t="shared" si="7"/>
        <v>258034828</v>
      </c>
      <c r="K54" s="122">
        <f t="shared" si="7"/>
        <v>4450768276.71</v>
      </c>
      <c r="L54" s="122">
        <f t="shared" si="7"/>
        <v>744619924.84000015</v>
      </c>
      <c r="M54" s="122">
        <f t="shared" si="7"/>
        <v>0</v>
      </c>
      <c r="N54" s="122">
        <f t="shared" si="7"/>
        <v>858322755</v>
      </c>
      <c r="O54" s="122">
        <f t="shared" si="7"/>
        <v>858322755</v>
      </c>
      <c r="P54" s="111"/>
    </row>
    <row r="55" spans="1:16" x14ac:dyDescent="0.2">
      <c r="A55" s="44">
        <v>9103</v>
      </c>
      <c r="B55" s="44" t="s">
        <v>88</v>
      </c>
      <c r="C55" s="45">
        <v>0</v>
      </c>
      <c r="D55" s="45">
        <v>889251</v>
      </c>
      <c r="E55" s="45">
        <v>0</v>
      </c>
      <c r="F55" s="45">
        <v>0</v>
      </c>
      <c r="G55" s="45">
        <v>0</v>
      </c>
      <c r="H55" s="45">
        <v>889251</v>
      </c>
      <c r="I55" s="45">
        <v>0</v>
      </c>
      <c r="J55" s="45">
        <v>889251</v>
      </c>
      <c r="K55" s="45">
        <v>889251</v>
      </c>
      <c r="L55" s="45">
        <v>0</v>
      </c>
      <c r="M55" s="45">
        <v>0</v>
      </c>
      <c r="N55" s="45">
        <v>889251</v>
      </c>
      <c r="O55" s="45">
        <v>889251</v>
      </c>
    </row>
    <row r="56" spans="1:16" x14ac:dyDescent="0.2">
      <c r="A56" s="44">
        <v>9104</v>
      </c>
      <c r="B56" s="44" t="s">
        <v>89</v>
      </c>
      <c r="C56" s="45">
        <v>0</v>
      </c>
      <c r="D56" s="45">
        <v>5246518</v>
      </c>
      <c r="E56" s="45">
        <v>0</v>
      </c>
      <c r="F56" s="45">
        <v>0</v>
      </c>
      <c r="G56" s="45">
        <v>0</v>
      </c>
      <c r="H56" s="45">
        <v>5246518</v>
      </c>
      <c r="I56" s="45">
        <v>0</v>
      </c>
      <c r="J56" s="45">
        <v>5246518</v>
      </c>
      <c r="K56" s="45">
        <v>5246518</v>
      </c>
      <c r="L56" s="45">
        <v>0</v>
      </c>
      <c r="M56" s="45">
        <v>0</v>
      </c>
      <c r="N56" s="45">
        <v>5246518</v>
      </c>
      <c r="O56" s="45">
        <v>5246518</v>
      </c>
    </row>
    <row r="57" spans="1:16" x14ac:dyDescent="0.2">
      <c r="A57" s="44">
        <v>9105</v>
      </c>
      <c r="B57" s="44" t="s">
        <v>90</v>
      </c>
      <c r="C57" s="45">
        <v>0</v>
      </c>
      <c r="D57" s="45">
        <v>9444283</v>
      </c>
      <c r="E57" s="45">
        <v>0</v>
      </c>
      <c r="F57" s="45">
        <v>0</v>
      </c>
      <c r="G57" s="45">
        <v>0</v>
      </c>
      <c r="H57" s="45">
        <v>9444283</v>
      </c>
      <c r="I57" s="45">
        <v>0</v>
      </c>
      <c r="J57" s="45">
        <v>9444283</v>
      </c>
      <c r="K57" s="45">
        <v>9444283</v>
      </c>
      <c r="L57" s="45">
        <v>0</v>
      </c>
      <c r="M57" s="45">
        <v>0</v>
      </c>
      <c r="N57" s="45">
        <v>9444283</v>
      </c>
      <c r="O57" s="45">
        <v>9444283</v>
      </c>
    </row>
    <row r="58" spans="1:16" x14ac:dyDescent="0.2">
      <c r="A58" s="44">
        <v>9106</v>
      </c>
      <c r="B58" s="44" t="s">
        <v>91</v>
      </c>
      <c r="C58" s="45">
        <v>0</v>
      </c>
      <c r="D58" s="45">
        <v>6834777</v>
      </c>
      <c r="E58" s="45">
        <v>0</v>
      </c>
      <c r="F58" s="45">
        <v>0</v>
      </c>
      <c r="G58" s="45">
        <v>0</v>
      </c>
      <c r="H58" s="45">
        <v>6834777</v>
      </c>
      <c r="I58" s="45">
        <v>0</v>
      </c>
      <c r="J58" s="45">
        <v>6834777</v>
      </c>
      <c r="K58" s="45">
        <v>6834777</v>
      </c>
      <c r="L58" s="45">
        <v>0</v>
      </c>
      <c r="M58" s="45">
        <v>0</v>
      </c>
      <c r="N58" s="45">
        <v>6834777</v>
      </c>
      <c r="O58" s="45">
        <v>6834777</v>
      </c>
    </row>
    <row r="59" spans="1:16" x14ac:dyDescent="0.2">
      <c r="A59" s="44">
        <v>9113</v>
      </c>
      <c r="B59" s="44" t="s">
        <v>92</v>
      </c>
      <c r="C59" s="45">
        <v>0</v>
      </c>
      <c r="D59" s="45">
        <v>449908870.30000001</v>
      </c>
      <c r="E59" s="45">
        <v>0</v>
      </c>
      <c r="F59" s="45">
        <v>15314598.43</v>
      </c>
      <c r="G59" s="45">
        <v>0</v>
      </c>
      <c r="H59" s="45">
        <v>465223468.73000002</v>
      </c>
      <c r="I59" s="45">
        <v>228603469.13</v>
      </c>
      <c r="J59" s="45">
        <v>235619999</v>
      </c>
      <c r="K59" s="45">
        <v>464223468.13</v>
      </c>
      <c r="L59" s="45">
        <v>1000000.6000000238</v>
      </c>
      <c r="M59" s="45">
        <v>0</v>
      </c>
      <c r="N59" s="45">
        <v>336274720</v>
      </c>
      <c r="O59" s="45">
        <v>336274720</v>
      </c>
    </row>
    <row r="60" spans="1:16" x14ac:dyDescent="0.2">
      <c r="A60" s="44">
        <v>9114</v>
      </c>
      <c r="B60" s="44" t="s">
        <v>93</v>
      </c>
      <c r="C60" s="45">
        <v>0</v>
      </c>
      <c r="D60" s="45">
        <v>32778700</v>
      </c>
      <c r="E60" s="45">
        <v>0</v>
      </c>
      <c r="F60" s="45">
        <v>0</v>
      </c>
      <c r="G60" s="45">
        <v>-15314598.43</v>
      </c>
      <c r="H60" s="45">
        <v>17464101.57</v>
      </c>
      <c r="I60" s="45">
        <v>14842400.5</v>
      </c>
      <c r="J60" s="45">
        <v>0</v>
      </c>
      <c r="K60" s="45">
        <v>14842400.5</v>
      </c>
      <c r="L60" s="45">
        <v>2621701.0700000003</v>
      </c>
      <c r="M60" s="45">
        <v>0</v>
      </c>
      <c r="N60" s="45">
        <v>0</v>
      </c>
      <c r="O60" s="45">
        <v>0</v>
      </c>
    </row>
    <row r="61" spans="1:16" x14ac:dyDescent="0.2">
      <c r="A61" s="44">
        <v>9115</v>
      </c>
      <c r="B61" s="44" t="s">
        <v>94</v>
      </c>
      <c r="C61" s="45">
        <v>0</v>
      </c>
      <c r="D61" s="45">
        <v>3016764277</v>
      </c>
      <c r="E61" s="45">
        <v>0</v>
      </c>
      <c r="F61" s="45">
        <v>0</v>
      </c>
      <c r="G61" s="45">
        <v>0</v>
      </c>
      <c r="H61" s="45">
        <v>3016764277</v>
      </c>
      <c r="I61" s="45">
        <v>2377367400.8299999</v>
      </c>
      <c r="J61" s="45">
        <v>0</v>
      </c>
      <c r="K61" s="45">
        <v>2377367400.8299999</v>
      </c>
      <c r="L61" s="45">
        <v>639396876.17000008</v>
      </c>
      <c r="M61" s="45">
        <v>0</v>
      </c>
      <c r="N61" s="45">
        <v>0</v>
      </c>
      <c r="O61" s="45">
        <v>0</v>
      </c>
    </row>
    <row r="62" spans="1:16" x14ac:dyDescent="0.2">
      <c r="A62" s="44">
        <v>9116</v>
      </c>
      <c r="B62" s="44" t="s">
        <v>95</v>
      </c>
      <c r="C62" s="45">
        <v>0</v>
      </c>
      <c r="D62" s="45">
        <v>259147168</v>
      </c>
      <c r="E62" s="45">
        <v>0</v>
      </c>
      <c r="F62" s="45">
        <v>0</v>
      </c>
      <c r="G62" s="45">
        <v>0</v>
      </c>
      <c r="H62" s="45">
        <v>259147168</v>
      </c>
      <c r="I62" s="45">
        <v>166411980</v>
      </c>
      <c r="J62" s="45">
        <v>0</v>
      </c>
      <c r="K62" s="45">
        <v>166411980</v>
      </c>
      <c r="L62" s="45">
        <v>92735188</v>
      </c>
      <c r="M62" s="45">
        <v>0</v>
      </c>
      <c r="N62" s="45">
        <v>0</v>
      </c>
      <c r="O62" s="45">
        <v>0</v>
      </c>
    </row>
    <row r="63" spans="1:16" x14ac:dyDescent="0.2">
      <c r="A63" s="44">
        <v>9117</v>
      </c>
      <c r="B63" s="44" t="s">
        <v>96</v>
      </c>
      <c r="C63" s="45">
        <v>0</v>
      </c>
      <c r="D63" s="45">
        <v>593541504</v>
      </c>
      <c r="E63" s="45">
        <v>0</v>
      </c>
      <c r="F63" s="45">
        <v>0</v>
      </c>
      <c r="G63" s="45">
        <v>0</v>
      </c>
      <c r="H63" s="45">
        <v>593541504</v>
      </c>
      <c r="I63" s="45">
        <v>593173504</v>
      </c>
      <c r="J63" s="45">
        <v>0</v>
      </c>
      <c r="K63" s="45">
        <v>593173504</v>
      </c>
      <c r="L63" s="45">
        <v>368000</v>
      </c>
      <c r="M63" s="45">
        <v>0</v>
      </c>
      <c r="N63" s="45">
        <v>325591499</v>
      </c>
      <c r="O63" s="45">
        <v>325591499</v>
      </c>
    </row>
    <row r="64" spans="1:16" x14ac:dyDescent="0.2">
      <c r="A64" s="44">
        <v>9118</v>
      </c>
      <c r="B64" s="44" t="s">
        <v>97</v>
      </c>
      <c r="C64" s="45">
        <v>0</v>
      </c>
      <c r="D64" s="45">
        <v>102262054.25</v>
      </c>
      <c r="E64" s="45">
        <v>0</v>
      </c>
      <c r="F64" s="45">
        <v>0</v>
      </c>
      <c r="G64" s="45">
        <v>0</v>
      </c>
      <c r="H64" s="45">
        <v>102262054.25</v>
      </c>
      <c r="I64" s="45">
        <v>96260006.25</v>
      </c>
      <c r="J64" s="45">
        <v>0</v>
      </c>
      <c r="K64" s="45">
        <v>96260006.25</v>
      </c>
      <c r="L64" s="45">
        <v>6002048</v>
      </c>
      <c r="M64" s="45">
        <v>0</v>
      </c>
      <c r="N64" s="45">
        <v>0</v>
      </c>
      <c r="O64" s="45">
        <v>0</v>
      </c>
    </row>
    <row r="65" spans="1:16" x14ac:dyDescent="0.2">
      <c r="A65" s="44">
        <v>9119</v>
      </c>
      <c r="B65" s="44" t="s">
        <v>98</v>
      </c>
      <c r="C65" s="45">
        <v>0</v>
      </c>
      <c r="D65" s="45">
        <v>631137151</v>
      </c>
      <c r="E65" s="45">
        <v>0</v>
      </c>
      <c r="F65" s="45">
        <v>0</v>
      </c>
      <c r="G65" s="45">
        <v>0</v>
      </c>
      <c r="H65" s="45">
        <v>631137151</v>
      </c>
      <c r="I65" s="45">
        <v>631016943</v>
      </c>
      <c r="J65" s="45">
        <v>0</v>
      </c>
      <c r="K65" s="45">
        <v>631016943</v>
      </c>
      <c r="L65" s="45">
        <v>120208</v>
      </c>
      <c r="M65" s="45">
        <v>0</v>
      </c>
      <c r="N65" s="45">
        <v>174041707</v>
      </c>
      <c r="O65" s="45">
        <v>174041707</v>
      </c>
    </row>
    <row r="66" spans="1:16" x14ac:dyDescent="0.2">
      <c r="A66" s="123">
        <v>9120</v>
      </c>
      <c r="B66" s="123" t="s">
        <v>99</v>
      </c>
      <c r="C66" s="124">
        <v>0</v>
      </c>
      <c r="D66" s="124">
        <v>87433648</v>
      </c>
      <c r="E66" s="124">
        <v>0</v>
      </c>
      <c r="F66" s="124">
        <v>0</v>
      </c>
      <c r="G66" s="124">
        <v>0</v>
      </c>
      <c r="H66" s="124">
        <v>87433648</v>
      </c>
      <c r="I66" s="124">
        <v>85057745</v>
      </c>
      <c r="J66" s="124">
        <v>0</v>
      </c>
      <c r="K66" s="124">
        <v>85057745</v>
      </c>
      <c r="L66" s="124">
        <v>2375903</v>
      </c>
      <c r="M66" s="124">
        <v>0</v>
      </c>
      <c r="N66" s="124">
        <v>0</v>
      </c>
      <c r="O66" s="124">
        <v>0</v>
      </c>
    </row>
    <row r="67" spans="1:16" s="29" customFormat="1" ht="12.75" x14ac:dyDescent="0.2">
      <c r="A67" s="61">
        <v>92</v>
      </c>
      <c r="B67" s="61" t="s">
        <v>69</v>
      </c>
      <c r="C67" s="65">
        <v>0</v>
      </c>
      <c r="D67" s="65">
        <v>18661623840</v>
      </c>
      <c r="E67" s="65">
        <v>0</v>
      </c>
      <c r="F67" s="65">
        <v>0</v>
      </c>
      <c r="G67" s="65">
        <v>0</v>
      </c>
      <c r="H67" s="65">
        <v>18661623840</v>
      </c>
      <c r="I67" s="65">
        <v>12860999178.4</v>
      </c>
      <c r="J67" s="65">
        <v>424046332</v>
      </c>
      <c r="K67" s="65">
        <v>13285045510.4</v>
      </c>
      <c r="L67" s="65">
        <v>5376578329.6000004</v>
      </c>
      <c r="M67" s="65">
        <v>10614480</v>
      </c>
      <c r="N67" s="65">
        <v>148176925</v>
      </c>
      <c r="O67" s="65">
        <v>158791405</v>
      </c>
      <c r="P67" s="106"/>
    </row>
    <row r="68" spans="1:16" s="46" customFormat="1" x14ac:dyDescent="0.2">
      <c r="A68" s="109">
        <v>9201</v>
      </c>
      <c r="B68" s="109" t="s">
        <v>70</v>
      </c>
      <c r="C68" s="110">
        <v>0</v>
      </c>
      <c r="D68" s="110">
        <v>928000000</v>
      </c>
      <c r="E68" s="110">
        <v>0</v>
      </c>
      <c r="F68" s="110">
        <v>0</v>
      </c>
      <c r="G68" s="110">
        <v>0</v>
      </c>
      <c r="H68" s="110">
        <v>928000000</v>
      </c>
      <c r="I68" s="110">
        <v>696922859</v>
      </c>
      <c r="J68" s="110">
        <v>0</v>
      </c>
      <c r="K68" s="110">
        <v>696922859</v>
      </c>
      <c r="L68" s="110">
        <v>231077141</v>
      </c>
      <c r="M68" s="110">
        <v>0</v>
      </c>
      <c r="N68" s="110">
        <v>0</v>
      </c>
      <c r="O68" s="110">
        <v>0</v>
      </c>
      <c r="P68" s="111"/>
    </row>
    <row r="69" spans="1:16" x14ac:dyDescent="0.2">
      <c r="A69" s="107">
        <v>920101</v>
      </c>
      <c r="B69" s="107" t="s">
        <v>100</v>
      </c>
      <c r="C69" s="108">
        <v>0</v>
      </c>
      <c r="D69" s="108">
        <v>249000000</v>
      </c>
      <c r="E69" s="108">
        <v>0</v>
      </c>
      <c r="F69" s="108">
        <v>0</v>
      </c>
      <c r="G69" s="108">
        <v>0</v>
      </c>
      <c r="H69" s="108">
        <v>249000000</v>
      </c>
      <c r="I69" s="108">
        <v>112473000</v>
      </c>
      <c r="J69" s="108">
        <v>0</v>
      </c>
      <c r="K69" s="108">
        <v>112473000</v>
      </c>
      <c r="L69" s="108">
        <v>136527000</v>
      </c>
      <c r="M69" s="108">
        <v>0</v>
      </c>
      <c r="N69" s="108">
        <v>0</v>
      </c>
      <c r="O69" s="108">
        <v>0</v>
      </c>
    </row>
    <row r="70" spans="1:16" x14ac:dyDescent="0.2">
      <c r="A70" s="107">
        <v>920102</v>
      </c>
      <c r="B70" s="107" t="s">
        <v>101</v>
      </c>
      <c r="C70" s="108">
        <v>0</v>
      </c>
      <c r="D70" s="108">
        <v>50000000</v>
      </c>
      <c r="E70" s="108">
        <v>0</v>
      </c>
      <c r="F70" s="108">
        <v>0</v>
      </c>
      <c r="G70" s="108">
        <v>0</v>
      </c>
      <c r="H70" s="108">
        <v>50000000</v>
      </c>
      <c r="I70" s="108">
        <v>38846556</v>
      </c>
      <c r="J70" s="108">
        <v>0</v>
      </c>
      <c r="K70" s="108">
        <v>38846556</v>
      </c>
      <c r="L70" s="108">
        <v>11153444</v>
      </c>
      <c r="M70" s="108">
        <v>0</v>
      </c>
      <c r="N70" s="108">
        <v>0</v>
      </c>
      <c r="O70" s="108">
        <v>0</v>
      </c>
    </row>
    <row r="71" spans="1:16" x14ac:dyDescent="0.2">
      <c r="A71" s="107">
        <v>920103</v>
      </c>
      <c r="B71" s="107" t="s">
        <v>102</v>
      </c>
      <c r="C71" s="108">
        <v>0</v>
      </c>
      <c r="D71" s="108">
        <v>609000000</v>
      </c>
      <c r="E71" s="108">
        <v>0</v>
      </c>
      <c r="F71" s="108">
        <v>0</v>
      </c>
      <c r="G71" s="108">
        <v>0</v>
      </c>
      <c r="H71" s="108">
        <v>609000000</v>
      </c>
      <c r="I71" s="108">
        <v>531565695</v>
      </c>
      <c r="J71" s="108">
        <v>0</v>
      </c>
      <c r="K71" s="108">
        <v>531565695</v>
      </c>
      <c r="L71" s="108">
        <v>77434305</v>
      </c>
      <c r="M71" s="108">
        <v>0</v>
      </c>
      <c r="N71" s="108">
        <v>0</v>
      </c>
      <c r="O71" s="108">
        <v>0</v>
      </c>
    </row>
    <row r="72" spans="1:16" x14ac:dyDescent="0.2">
      <c r="A72" s="107">
        <v>920104</v>
      </c>
      <c r="B72" s="107" t="s">
        <v>103</v>
      </c>
      <c r="C72" s="108">
        <v>0</v>
      </c>
      <c r="D72" s="108">
        <v>20000000</v>
      </c>
      <c r="E72" s="108">
        <v>0</v>
      </c>
      <c r="F72" s="108">
        <v>0</v>
      </c>
      <c r="G72" s="108">
        <v>0</v>
      </c>
      <c r="H72" s="108">
        <v>20000000</v>
      </c>
      <c r="I72" s="108">
        <v>14037608</v>
      </c>
      <c r="J72" s="108">
        <v>0</v>
      </c>
      <c r="K72" s="108">
        <v>14037608</v>
      </c>
      <c r="L72" s="108">
        <v>5962392</v>
      </c>
      <c r="M72" s="108">
        <v>0</v>
      </c>
      <c r="N72" s="108">
        <v>0</v>
      </c>
      <c r="O72" s="108">
        <v>0</v>
      </c>
    </row>
    <row r="73" spans="1:16" s="46" customFormat="1" x14ac:dyDescent="0.2">
      <c r="A73" s="109">
        <v>9202</v>
      </c>
      <c r="B73" s="109" t="s">
        <v>71</v>
      </c>
      <c r="C73" s="110">
        <v>0</v>
      </c>
      <c r="D73" s="110">
        <v>17618623840</v>
      </c>
      <c r="E73" s="110">
        <v>0</v>
      </c>
      <c r="F73" s="110">
        <v>0</v>
      </c>
      <c r="G73" s="110">
        <v>0</v>
      </c>
      <c r="H73" s="110">
        <v>17618623840</v>
      </c>
      <c r="I73" s="110">
        <v>12164076319.4</v>
      </c>
      <c r="J73" s="110">
        <v>422884852</v>
      </c>
      <c r="K73" s="110">
        <v>12586961171.4</v>
      </c>
      <c r="L73" s="110">
        <v>5031662668.6000004</v>
      </c>
      <c r="M73" s="110">
        <v>10614480</v>
      </c>
      <c r="N73" s="110">
        <v>147015445</v>
      </c>
      <c r="O73" s="110">
        <v>157629925</v>
      </c>
      <c r="P73" s="111"/>
    </row>
    <row r="74" spans="1:16" x14ac:dyDescent="0.2">
      <c r="A74" s="107">
        <v>920201</v>
      </c>
      <c r="B74" s="107" t="s">
        <v>104</v>
      </c>
      <c r="C74" s="108">
        <v>0</v>
      </c>
      <c r="D74" s="108">
        <v>6478092247</v>
      </c>
      <c r="E74" s="108">
        <v>0</v>
      </c>
      <c r="F74" s="108">
        <v>0</v>
      </c>
      <c r="G74" s="108">
        <v>0</v>
      </c>
      <c r="H74" s="108">
        <v>6478092247</v>
      </c>
      <c r="I74" s="108">
        <v>5842084952.3999996</v>
      </c>
      <c r="J74" s="108">
        <v>0</v>
      </c>
      <c r="K74" s="108">
        <v>5842084952.3999996</v>
      </c>
      <c r="L74" s="108">
        <v>636007294.60000038</v>
      </c>
      <c r="M74" s="108">
        <v>0</v>
      </c>
      <c r="N74" s="108">
        <v>0</v>
      </c>
      <c r="O74" s="108">
        <v>0</v>
      </c>
    </row>
    <row r="75" spans="1:16" x14ac:dyDescent="0.2">
      <c r="A75" s="107">
        <v>920202</v>
      </c>
      <c r="B75" s="107" t="s">
        <v>105</v>
      </c>
      <c r="C75" s="108">
        <v>0</v>
      </c>
      <c r="D75" s="108">
        <v>332679624</v>
      </c>
      <c r="E75" s="108">
        <v>0</v>
      </c>
      <c r="F75" s="108">
        <v>0</v>
      </c>
      <c r="G75" s="108">
        <v>0</v>
      </c>
      <c r="H75" s="108">
        <v>332679624</v>
      </c>
      <c r="I75" s="108">
        <v>332679624</v>
      </c>
      <c r="J75" s="108">
        <v>0</v>
      </c>
      <c r="K75" s="108">
        <v>332679624</v>
      </c>
      <c r="L75" s="108">
        <v>0</v>
      </c>
      <c r="M75" s="108">
        <v>0</v>
      </c>
      <c r="N75" s="108">
        <v>0</v>
      </c>
      <c r="O75" s="108">
        <v>0</v>
      </c>
    </row>
    <row r="76" spans="1:16" x14ac:dyDescent="0.2">
      <c r="A76" s="107">
        <v>920203</v>
      </c>
      <c r="B76" s="107" t="s">
        <v>106</v>
      </c>
      <c r="C76" s="108">
        <v>0</v>
      </c>
      <c r="D76" s="108">
        <v>6154857461</v>
      </c>
      <c r="E76" s="108">
        <v>0</v>
      </c>
      <c r="F76" s="108">
        <v>0</v>
      </c>
      <c r="G76" s="108">
        <v>0</v>
      </c>
      <c r="H76" s="108">
        <v>6154857461</v>
      </c>
      <c r="I76" s="108">
        <v>5979544281</v>
      </c>
      <c r="J76" s="108">
        <v>0</v>
      </c>
      <c r="K76" s="108">
        <v>5979544281</v>
      </c>
      <c r="L76" s="108">
        <v>175313180</v>
      </c>
      <c r="M76" s="108">
        <v>10614480</v>
      </c>
      <c r="N76" s="108">
        <v>147015445</v>
      </c>
      <c r="O76" s="108">
        <v>157629925</v>
      </c>
    </row>
    <row r="77" spans="1:16" x14ac:dyDescent="0.2">
      <c r="A77" s="107">
        <v>920204</v>
      </c>
      <c r="B77" s="107" t="s">
        <v>107</v>
      </c>
      <c r="C77" s="108">
        <v>0</v>
      </c>
      <c r="D77" s="108">
        <v>9767462</v>
      </c>
      <c r="E77" s="108">
        <v>0</v>
      </c>
      <c r="F77" s="108">
        <v>0</v>
      </c>
      <c r="G77" s="108">
        <v>0</v>
      </c>
      <c r="H77" s="108">
        <v>9767462</v>
      </c>
      <c r="I77" s="108">
        <v>9767462</v>
      </c>
      <c r="J77" s="108">
        <v>0</v>
      </c>
      <c r="K77" s="108">
        <v>9767462</v>
      </c>
      <c r="L77" s="108">
        <v>0</v>
      </c>
      <c r="M77" s="108">
        <v>0</v>
      </c>
      <c r="N77" s="108">
        <v>0</v>
      </c>
      <c r="O77" s="108">
        <v>0</v>
      </c>
    </row>
    <row r="78" spans="1:16" x14ac:dyDescent="0.2">
      <c r="A78" s="107">
        <v>920205</v>
      </c>
      <c r="B78" s="107" t="s">
        <v>108</v>
      </c>
      <c r="C78" s="108">
        <v>0</v>
      </c>
      <c r="D78" s="108">
        <v>422884852</v>
      </c>
      <c r="E78" s="108">
        <v>0</v>
      </c>
      <c r="F78" s="108">
        <v>0</v>
      </c>
      <c r="G78" s="108">
        <v>0</v>
      </c>
      <c r="H78" s="108">
        <v>422884852</v>
      </c>
      <c r="I78" s="108">
        <v>0</v>
      </c>
      <c r="J78" s="108">
        <v>422884852</v>
      </c>
      <c r="K78" s="108">
        <v>422884852</v>
      </c>
      <c r="L78" s="108">
        <v>0</v>
      </c>
      <c r="M78" s="108">
        <v>0</v>
      </c>
      <c r="N78" s="108">
        <v>0</v>
      </c>
      <c r="O78" s="108">
        <v>0</v>
      </c>
    </row>
    <row r="79" spans="1:16" x14ac:dyDescent="0.2">
      <c r="A79" s="107">
        <v>920206</v>
      </c>
      <c r="B79" s="107" t="s">
        <v>109</v>
      </c>
      <c r="C79" s="108">
        <v>0</v>
      </c>
      <c r="D79" s="108">
        <v>3920236821</v>
      </c>
      <c r="E79" s="108">
        <v>0</v>
      </c>
      <c r="F79" s="108">
        <v>0</v>
      </c>
      <c r="G79" s="108">
        <v>0</v>
      </c>
      <c r="H79" s="108">
        <v>3920236821</v>
      </c>
      <c r="I79" s="108">
        <v>0</v>
      </c>
      <c r="J79" s="108">
        <v>0</v>
      </c>
      <c r="K79" s="108">
        <v>0</v>
      </c>
      <c r="L79" s="108">
        <v>3920236821</v>
      </c>
      <c r="M79" s="108">
        <v>0</v>
      </c>
      <c r="N79" s="108">
        <v>0</v>
      </c>
      <c r="O79" s="108">
        <v>0</v>
      </c>
    </row>
    <row r="80" spans="1:16" x14ac:dyDescent="0.2">
      <c r="A80" s="107">
        <v>920207</v>
      </c>
      <c r="B80" s="107" t="s">
        <v>110</v>
      </c>
      <c r="C80" s="108">
        <v>0</v>
      </c>
      <c r="D80" s="108">
        <v>300105373</v>
      </c>
      <c r="E80" s="108">
        <v>0</v>
      </c>
      <c r="F80" s="108">
        <v>0</v>
      </c>
      <c r="G80" s="108">
        <v>0</v>
      </c>
      <c r="H80" s="108">
        <v>300105373</v>
      </c>
      <c r="I80" s="108">
        <v>0</v>
      </c>
      <c r="J80" s="108">
        <v>0</v>
      </c>
      <c r="K80" s="108">
        <v>0</v>
      </c>
      <c r="L80" s="108">
        <v>300105373</v>
      </c>
      <c r="M80" s="108">
        <v>0</v>
      </c>
      <c r="N80" s="108">
        <v>0</v>
      </c>
      <c r="O80" s="108">
        <v>0</v>
      </c>
    </row>
    <row r="81" spans="1:16" x14ac:dyDescent="0.2">
      <c r="A81" s="107">
        <v>9203</v>
      </c>
      <c r="B81" s="107" t="s">
        <v>111</v>
      </c>
      <c r="C81" s="108">
        <v>0</v>
      </c>
      <c r="D81" s="108">
        <v>115000000</v>
      </c>
      <c r="E81" s="108">
        <v>0</v>
      </c>
      <c r="F81" s="108">
        <v>0</v>
      </c>
      <c r="G81" s="108">
        <v>0</v>
      </c>
      <c r="H81" s="108">
        <v>115000000</v>
      </c>
      <c r="I81" s="108">
        <v>0</v>
      </c>
      <c r="J81" s="108">
        <v>1161480</v>
      </c>
      <c r="K81" s="108">
        <v>1161480</v>
      </c>
      <c r="L81" s="108">
        <v>113838520</v>
      </c>
      <c r="M81" s="108">
        <v>0</v>
      </c>
      <c r="N81" s="108">
        <v>1161480</v>
      </c>
      <c r="O81" s="108">
        <v>1161480</v>
      </c>
    </row>
    <row r="82" spans="1:16" x14ac:dyDescent="0.2">
      <c r="A82" s="107">
        <v>920301</v>
      </c>
      <c r="B82" s="107" t="s">
        <v>109</v>
      </c>
      <c r="C82" s="108">
        <v>0</v>
      </c>
      <c r="D82" s="108">
        <v>115000000</v>
      </c>
      <c r="E82" s="108">
        <v>0</v>
      </c>
      <c r="F82" s="108">
        <v>0</v>
      </c>
      <c r="G82" s="108">
        <v>0</v>
      </c>
      <c r="H82" s="108">
        <v>115000000</v>
      </c>
      <c r="I82" s="108">
        <v>0</v>
      </c>
      <c r="J82" s="108">
        <v>1161480</v>
      </c>
      <c r="K82" s="108">
        <v>1161480</v>
      </c>
      <c r="L82" s="108">
        <v>113838520</v>
      </c>
      <c r="M82" s="108">
        <v>0</v>
      </c>
      <c r="N82" s="108">
        <v>1161480</v>
      </c>
      <c r="O82" s="108">
        <v>1161480</v>
      </c>
    </row>
    <row r="83" spans="1:16" s="29" customFormat="1" ht="12.75" x14ac:dyDescent="0.2">
      <c r="A83" s="61">
        <v>93</v>
      </c>
      <c r="B83" s="61" t="s">
        <v>72</v>
      </c>
      <c r="C83" s="65">
        <v>0</v>
      </c>
      <c r="D83" s="65">
        <v>1901344181</v>
      </c>
      <c r="E83" s="65">
        <v>0</v>
      </c>
      <c r="F83" s="65">
        <v>0</v>
      </c>
      <c r="G83" s="65">
        <v>0</v>
      </c>
      <c r="H83" s="65">
        <v>1901344181</v>
      </c>
      <c r="I83" s="65">
        <v>0</v>
      </c>
      <c r="J83" s="65">
        <v>0</v>
      </c>
      <c r="K83" s="65">
        <v>0</v>
      </c>
      <c r="L83" s="65">
        <v>1901344181</v>
      </c>
      <c r="M83" s="65">
        <v>0</v>
      </c>
      <c r="N83" s="65">
        <v>0</v>
      </c>
      <c r="O83" s="65">
        <v>0</v>
      </c>
      <c r="P83" s="106"/>
    </row>
    <row r="84" spans="1:16" s="46" customFormat="1" x14ac:dyDescent="0.2">
      <c r="A84" s="109">
        <v>9301</v>
      </c>
      <c r="B84" s="109" t="s">
        <v>73</v>
      </c>
      <c r="C84" s="110">
        <v>0</v>
      </c>
      <c r="D84" s="110">
        <v>1701344181</v>
      </c>
      <c r="E84" s="110">
        <v>0</v>
      </c>
      <c r="F84" s="110">
        <v>0</v>
      </c>
      <c r="G84" s="110">
        <v>0</v>
      </c>
      <c r="H84" s="110">
        <v>1701344181</v>
      </c>
      <c r="I84" s="110">
        <v>0</v>
      </c>
      <c r="J84" s="110">
        <v>0</v>
      </c>
      <c r="K84" s="110">
        <v>0</v>
      </c>
      <c r="L84" s="110">
        <v>1701344181</v>
      </c>
      <c r="M84" s="110">
        <v>0</v>
      </c>
      <c r="N84" s="110">
        <v>0</v>
      </c>
      <c r="O84" s="110">
        <v>0</v>
      </c>
      <c r="P84" s="111"/>
    </row>
    <row r="85" spans="1:16" x14ac:dyDescent="0.2">
      <c r="A85" s="107">
        <v>930101</v>
      </c>
      <c r="B85" s="107" t="s">
        <v>112</v>
      </c>
      <c r="C85" s="108">
        <v>0</v>
      </c>
      <c r="D85" s="108">
        <v>1591288148</v>
      </c>
      <c r="E85" s="108">
        <v>0</v>
      </c>
      <c r="F85" s="108">
        <v>0</v>
      </c>
      <c r="G85" s="108">
        <v>0</v>
      </c>
      <c r="H85" s="108">
        <v>1591288148</v>
      </c>
      <c r="I85" s="108">
        <v>0</v>
      </c>
      <c r="J85" s="108">
        <v>0</v>
      </c>
      <c r="K85" s="108">
        <v>0</v>
      </c>
      <c r="L85" s="108">
        <v>1591288148</v>
      </c>
      <c r="M85" s="108">
        <v>0</v>
      </c>
      <c r="N85" s="108">
        <v>0</v>
      </c>
      <c r="O85" s="108">
        <v>0</v>
      </c>
    </row>
    <row r="86" spans="1:16" x14ac:dyDescent="0.2">
      <c r="A86" s="107">
        <v>930102</v>
      </c>
      <c r="B86" s="107" t="s">
        <v>113</v>
      </c>
      <c r="C86" s="108">
        <v>0</v>
      </c>
      <c r="D86" s="108">
        <v>110056033</v>
      </c>
      <c r="E86" s="108">
        <v>0</v>
      </c>
      <c r="F86" s="108">
        <v>0</v>
      </c>
      <c r="G86" s="108">
        <v>0</v>
      </c>
      <c r="H86" s="108">
        <v>110056033</v>
      </c>
      <c r="I86" s="108">
        <v>0</v>
      </c>
      <c r="J86" s="108">
        <v>0</v>
      </c>
      <c r="K86" s="108">
        <v>0</v>
      </c>
      <c r="L86" s="108">
        <v>110056033</v>
      </c>
      <c r="M86" s="108">
        <v>0</v>
      </c>
      <c r="N86" s="108">
        <v>0</v>
      </c>
      <c r="O86" s="108">
        <v>0</v>
      </c>
    </row>
    <row r="87" spans="1:16" s="46" customFormat="1" x14ac:dyDescent="0.2">
      <c r="A87" s="109">
        <v>9302</v>
      </c>
      <c r="B87" s="109" t="s">
        <v>74</v>
      </c>
      <c r="C87" s="110">
        <v>0</v>
      </c>
      <c r="D87" s="110">
        <v>200000000</v>
      </c>
      <c r="E87" s="110">
        <v>0</v>
      </c>
      <c r="F87" s="110">
        <v>0</v>
      </c>
      <c r="G87" s="110">
        <v>0</v>
      </c>
      <c r="H87" s="110">
        <v>200000000</v>
      </c>
      <c r="I87" s="110">
        <v>0</v>
      </c>
      <c r="J87" s="110">
        <v>0</v>
      </c>
      <c r="K87" s="110">
        <v>0</v>
      </c>
      <c r="L87" s="110">
        <v>200000000</v>
      </c>
      <c r="M87" s="110">
        <v>0</v>
      </c>
      <c r="N87" s="110">
        <v>0</v>
      </c>
      <c r="O87" s="110">
        <v>0</v>
      </c>
      <c r="P87" s="111"/>
    </row>
    <row r="88" spans="1:16" x14ac:dyDescent="0.2">
      <c r="A88" s="107">
        <v>930201</v>
      </c>
      <c r="B88" s="107" t="s">
        <v>112</v>
      </c>
      <c r="C88" s="108">
        <v>0</v>
      </c>
      <c r="D88" s="108">
        <v>200000000</v>
      </c>
      <c r="E88" s="108">
        <v>0</v>
      </c>
      <c r="F88" s="108">
        <v>0</v>
      </c>
      <c r="G88" s="108">
        <v>0</v>
      </c>
      <c r="H88" s="108">
        <v>200000000</v>
      </c>
      <c r="I88" s="108">
        <v>0</v>
      </c>
      <c r="J88" s="108">
        <v>0</v>
      </c>
      <c r="K88" s="108">
        <v>0</v>
      </c>
      <c r="L88" s="108">
        <v>200000000</v>
      </c>
      <c r="M88" s="108">
        <v>0</v>
      </c>
      <c r="N88" s="108">
        <v>0</v>
      </c>
      <c r="O88" s="108">
        <v>0</v>
      </c>
    </row>
  </sheetData>
  <mergeCells count="2">
    <mergeCell ref="A1:O1"/>
    <mergeCell ref="A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"/>
  <sheetViews>
    <sheetView topLeftCell="C1" workbookViewId="0">
      <selection activeCell="L22" sqref="L22:L23"/>
    </sheetView>
  </sheetViews>
  <sheetFormatPr baseColWidth="10" defaultRowHeight="15" x14ac:dyDescent="0.25"/>
  <cols>
    <col min="1" max="1" width="7.42578125" customWidth="1"/>
    <col min="2" max="2" width="27" customWidth="1"/>
    <col min="3" max="3" width="15.85546875" customWidth="1"/>
    <col min="4" max="4" width="16.85546875" customWidth="1"/>
    <col min="5" max="5" width="13.5703125" customWidth="1"/>
    <col min="6" max="6" width="16.85546875" customWidth="1"/>
    <col min="7" max="7" width="16.140625" customWidth="1"/>
    <col min="8" max="8" width="15.42578125" customWidth="1"/>
    <col min="9" max="9" width="17" customWidth="1"/>
    <col min="10" max="11" width="15.85546875" customWidth="1"/>
    <col min="12" max="12" width="16.42578125" customWidth="1"/>
    <col min="13" max="13" width="15.7109375" customWidth="1"/>
    <col min="14" max="14" width="14.7109375" customWidth="1"/>
    <col min="16" max="16" width="15.42578125" customWidth="1"/>
  </cols>
  <sheetData>
    <row r="1" spans="1:41" s="82" customFormat="1" ht="18.75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81"/>
      <c r="P1" s="81"/>
      <c r="Q1" s="81"/>
      <c r="R1" s="81"/>
    </row>
    <row r="2" spans="1:41" s="82" customFormat="1" ht="18.75" x14ac:dyDescent="0.3">
      <c r="A2" s="155" t="s">
        <v>114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81"/>
      <c r="P2" s="81"/>
      <c r="Q2" s="81"/>
      <c r="R2" s="81"/>
    </row>
    <row r="3" spans="1:41" x14ac:dyDescent="0.25">
      <c r="A3" s="1"/>
      <c r="C3" s="2"/>
      <c r="D3" s="2"/>
      <c r="E3" s="2"/>
      <c r="F3" s="49"/>
      <c r="G3" s="49"/>
      <c r="H3" s="49"/>
      <c r="I3" s="2"/>
      <c r="J3" s="2"/>
      <c r="K3" s="2"/>
      <c r="L3" s="2"/>
      <c r="M3" s="49"/>
      <c r="N3" s="2"/>
      <c r="O3" s="2"/>
      <c r="P3" s="2"/>
      <c r="Q3" s="2"/>
      <c r="R3" s="2"/>
    </row>
    <row r="4" spans="1:41" s="86" customFormat="1" ht="32.25" customHeight="1" x14ac:dyDescent="0.2">
      <c r="A4" s="51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83" t="s">
        <v>115</v>
      </c>
      <c r="H4" s="83" t="s">
        <v>116</v>
      </c>
      <c r="I4" s="83" t="s">
        <v>4</v>
      </c>
      <c r="J4" s="84" t="s">
        <v>117</v>
      </c>
      <c r="K4" s="84" t="s">
        <v>118</v>
      </c>
      <c r="L4" s="84" t="s">
        <v>5</v>
      </c>
      <c r="M4" s="54" t="s">
        <v>6</v>
      </c>
      <c r="N4" s="3" t="s">
        <v>7</v>
      </c>
      <c r="O4" s="85"/>
      <c r="P4" s="85"/>
      <c r="Q4" s="85"/>
      <c r="R4" s="85"/>
    </row>
    <row r="5" spans="1:41" s="6" customFormat="1" ht="16.5" customHeight="1" x14ac:dyDescent="0.25">
      <c r="A5" s="4">
        <v>1</v>
      </c>
      <c r="B5" s="4" t="s">
        <v>8</v>
      </c>
      <c r="C5" s="5">
        <f t="shared" ref="C5:N5" si="0">+C7+C11+C17+C21</f>
        <v>86061946148</v>
      </c>
      <c r="D5" s="5">
        <f t="shared" si="0"/>
        <v>105447823964.80998</v>
      </c>
      <c r="E5" s="5">
        <f t="shared" si="0"/>
        <v>324288492.00001001</v>
      </c>
      <c r="F5" s="5">
        <f t="shared" si="0"/>
        <v>191185481620.81</v>
      </c>
      <c r="G5" s="5">
        <f t="shared" si="0"/>
        <v>76476600412.540009</v>
      </c>
      <c r="H5" s="5">
        <f t="shared" si="0"/>
        <v>42091408119.510002</v>
      </c>
      <c r="I5" s="5">
        <f t="shared" si="0"/>
        <v>118568008532.04999</v>
      </c>
      <c r="J5" s="5">
        <f t="shared" si="0"/>
        <v>74859510375.76001</v>
      </c>
      <c r="K5" s="5">
        <f t="shared" si="0"/>
        <v>39718772560.790001</v>
      </c>
      <c r="L5" s="5">
        <f t="shared" si="0"/>
        <v>114578282936.55</v>
      </c>
      <c r="M5" s="5">
        <f t="shared" si="0"/>
        <v>72617473088.76001</v>
      </c>
      <c r="N5" s="5">
        <f t="shared" si="0"/>
        <v>3989725595.4999962</v>
      </c>
      <c r="O5" s="26"/>
    </row>
    <row r="6" spans="1:41" x14ac:dyDescent="0.25">
      <c r="A6" s="87"/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  <c r="Q6" s="2"/>
      <c r="R6" s="2"/>
    </row>
    <row r="7" spans="1:41" s="11" customFormat="1" ht="15" customHeight="1" x14ac:dyDescent="0.2">
      <c r="A7" s="9" t="s">
        <v>9</v>
      </c>
      <c r="B7" s="9" t="s">
        <v>10</v>
      </c>
      <c r="C7" s="10">
        <f t="shared" ref="C7" si="1">+C8+C9</f>
        <v>11861246550</v>
      </c>
      <c r="D7" s="10">
        <f>+D8+D9</f>
        <v>3698726217.8199997</v>
      </c>
      <c r="E7" s="10">
        <f t="shared" ref="E7:L7" si="2">+E8+E9</f>
        <v>0</v>
      </c>
      <c r="F7" s="10">
        <f t="shared" si="2"/>
        <v>15559972767.82</v>
      </c>
      <c r="G7" s="10">
        <f>+G8+G9</f>
        <v>15559972767.82</v>
      </c>
      <c r="H7" s="10">
        <f>+H8+H9</f>
        <v>0</v>
      </c>
      <c r="I7" s="10">
        <f>+I8+I9</f>
        <v>15559972767.82</v>
      </c>
      <c r="J7" s="10">
        <f t="shared" si="2"/>
        <v>15559972767.82</v>
      </c>
      <c r="K7" s="10">
        <f t="shared" si="2"/>
        <v>0</v>
      </c>
      <c r="L7" s="10">
        <f t="shared" si="2"/>
        <v>15559972767.82</v>
      </c>
      <c r="M7" s="58"/>
      <c r="N7" s="58"/>
      <c r="O7" s="8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</row>
    <row r="8" spans="1:41" s="128" customFormat="1" ht="11.25" customHeight="1" x14ac:dyDescent="0.2">
      <c r="A8" s="129"/>
      <c r="B8" s="130" t="s">
        <v>119</v>
      </c>
      <c r="C8" s="131">
        <v>198459738.59000015</v>
      </c>
      <c r="D8" s="131">
        <v>3698726217.8199997</v>
      </c>
      <c r="E8" s="27"/>
      <c r="F8" s="132">
        <f>+C8+D8</f>
        <v>3897185956.4099998</v>
      </c>
      <c r="G8" s="132">
        <v>3897185956.4099998</v>
      </c>
      <c r="H8" s="131"/>
      <c r="I8" s="132">
        <f>+G8+H8</f>
        <v>3897185956.4099998</v>
      </c>
      <c r="J8" s="132">
        <v>3897185956.4099998</v>
      </c>
      <c r="K8" s="131"/>
      <c r="L8" s="132">
        <f>+K8+J8</f>
        <v>3897185956.4099998</v>
      </c>
      <c r="M8" s="28"/>
      <c r="N8" s="28"/>
      <c r="O8" s="133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</row>
    <row r="9" spans="1:41" s="128" customFormat="1" ht="11.25" customHeight="1" x14ac:dyDescent="0.2">
      <c r="A9" s="129"/>
      <c r="B9" s="130" t="s">
        <v>120</v>
      </c>
      <c r="C9" s="131">
        <v>11662786811.41</v>
      </c>
      <c r="D9" s="131"/>
      <c r="E9" s="27"/>
      <c r="F9" s="132">
        <f t="shared" ref="F9" si="3">+C9+D9</f>
        <v>11662786811.41</v>
      </c>
      <c r="G9" s="132">
        <v>11662786811.41</v>
      </c>
      <c r="H9" s="131"/>
      <c r="I9" s="132">
        <f>+G9+H9</f>
        <v>11662786811.41</v>
      </c>
      <c r="J9" s="132">
        <v>11662786811.41</v>
      </c>
      <c r="K9" s="131"/>
      <c r="L9" s="132">
        <f>+K9+J9</f>
        <v>11662786811.41</v>
      </c>
      <c r="M9" s="28"/>
      <c r="N9" s="28"/>
      <c r="O9" s="133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</row>
    <row r="10" spans="1:41" x14ac:dyDescent="0.25">
      <c r="A10" s="87"/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2"/>
      <c r="P10" s="2"/>
      <c r="Q10" s="2"/>
      <c r="R10" s="2"/>
    </row>
    <row r="11" spans="1:41" s="12" customFormat="1" x14ac:dyDescent="0.25">
      <c r="A11" s="21">
        <v>2</v>
      </c>
      <c r="B11" s="21" t="s">
        <v>11</v>
      </c>
      <c r="C11" s="22">
        <v>25137511481.000004</v>
      </c>
      <c r="D11" s="22">
        <v>6147029602.6000004</v>
      </c>
      <c r="E11" s="22">
        <v>324288492</v>
      </c>
      <c r="F11" s="22">
        <v>30960252591.600006</v>
      </c>
      <c r="G11" s="22">
        <v>8593212197.0100002</v>
      </c>
      <c r="H11" s="22">
        <v>7152047949.9400005</v>
      </c>
      <c r="I11" s="22">
        <v>15745260146.950001</v>
      </c>
      <c r="J11" s="22">
        <v>6977041011.8099995</v>
      </c>
      <c r="K11" s="22">
        <v>4778493539.9400005</v>
      </c>
      <c r="L11" s="22">
        <v>11755534551.75</v>
      </c>
      <c r="M11" s="22">
        <v>15214992444.650005</v>
      </c>
      <c r="N11" s="22">
        <v>3989725595.2000008</v>
      </c>
    </row>
    <row r="12" spans="1:41" s="14" customFormat="1" x14ac:dyDescent="0.25">
      <c r="A12" s="19">
        <v>21</v>
      </c>
      <c r="B12" s="19" t="s">
        <v>12</v>
      </c>
      <c r="C12" s="20">
        <v>21927188443.000004</v>
      </c>
      <c r="D12" s="20">
        <v>9.9999999999999995E-7</v>
      </c>
      <c r="E12" s="20">
        <v>9.9999999999999995E-7</v>
      </c>
      <c r="F12" s="20">
        <v>21927188443.000004</v>
      </c>
      <c r="G12" s="20">
        <v>4664098673.6000004</v>
      </c>
      <c r="H12" s="20">
        <v>2741641240.54</v>
      </c>
      <c r="I12" s="20">
        <v>7405739914.1400003</v>
      </c>
      <c r="J12" s="20">
        <v>3875740824</v>
      </c>
      <c r="K12" s="20">
        <v>3269699802.54</v>
      </c>
      <c r="L12" s="20">
        <v>7145440626.54</v>
      </c>
      <c r="M12" s="20">
        <v>14521448528.860004</v>
      </c>
      <c r="N12" s="20">
        <v>260299287.60000038</v>
      </c>
    </row>
    <row r="13" spans="1:41" s="14" customFormat="1" x14ac:dyDescent="0.25">
      <c r="A13" s="19">
        <v>22</v>
      </c>
      <c r="B13" s="19" t="s">
        <v>13</v>
      </c>
      <c r="C13" s="20">
        <v>11836666</v>
      </c>
      <c r="D13" s="20">
        <v>9.9999999999999995E-7</v>
      </c>
      <c r="E13" s="20">
        <v>9.9999999999999995E-7</v>
      </c>
      <c r="F13" s="20">
        <v>11836666</v>
      </c>
      <c r="G13" s="20">
        <v>13722668</v>
      </c>
      <c r="H13" s="20">
        <v>17259503</v>
      </c>
      <c r="I13" s="20">
        <v>30982171</v>
      </c>
      <c r="J13" s="20">
        <v>12112815</v>
      </c>
      <c r="K13" s="20">
        <v>18769356</v>
      </c>
      <c r="L13" s="20">
        <v>30882171</v>
      </c>
      <c r="M13" s="20">
        <v>-19145505</v>
      </c>
      <c r="N13" s="20">
        <v>100000</v>
      </c>
    </row>
    <row r="14" spans="1:41" s="14" customFormat="1" x14ac:dyDescent="0.25">
      <c r="A14" s="19">
        <v>23</v>
      </c>
      <c r="B14" s="19" t="s">
        <v>14</v>
      </c>
      <c r="C14" s="20">
        <v>2295380600</v>
      </c>
      <c r="D14" s="20">
        <v>4487629634</v>
      </c>
      <c r="E14" s="20">
        <v>9.9999999999999995E-7</v>
      </c>
      <c r="F14" s="20">
        <v>6783010233.999999</v>
      </c>
      <c r="G14" s="20">
        <v>1678557816.8099999</v>
      </c>
      <c r="H14" s="20">
        <v>4393147206.3999996</v>
      </c>
      <c r="I14" s="20">
        <v>6071705023.2099991</v>
      </c>
      <c r="J14" s="20">
        <v>978557816.80999994</v>
      </c>
      <c r="K14" s="20">
        <v>1480517572.4000001</v>
      </c>
      <c r="L14" s="20">
        <v>2459075389.21</v>
      </c>
      <c r="M14" s="20">
        <v>711305210.78999996</v>
      </c>
      <c r="N14" s="20">
        <v>3612629633.999999</v>
      </c>
    </row>
    <row r="15" spans="1:41" s="14" customFormat="1" x14ac:dyDescent="0.25">
      <c r="A15" s="19">
        <v>24</v>
      </c>
      <c r="B15" s="19" t="s">
        <v>15</v>
      </c>
      <c r="C15" s="20">
        <v>903105772</v>
      </c>
      <c r="D15" s="20">
        <v>1659399968.5999999</v>
      </c>
      <c r="E15" s="20">
        <v>324288492</v>
      </c>
      <c r="F15" s="20">
        <v>2238217248.5999999</v>
      </c>
      <c r="G15" s="20">
        <v>2236833038.5999999</v>
      </c>
      <c r="H15" s="20">
        <v>9.9999999999999995E-7</v>
      </c>
      <c r="I15" s="20">
        <v>2236833038.6000009</v>
      </c>
      <c r="J15" s="20">
        <v>2110629556</v>
      </c>
      <c r="K15" s="20">
        <v>9506809</v>
      </c>
      <c r="L15" s="20">
        <v>2120136365</v>
      </c>
      <c r="M15" s="20">
        <v>1384209.9999990463</v>
      </c>
      <c r="N15" s="20">
        <v>116696673.60000086</v>
      </c>
    </row>
    <row r="16" spans="1:41" x14ac:dyDescent="0.25">
      <c r="A16" s="19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s="12" customFormat="1" x14ac:dyDescent="0.25">
      <c r="A17" s="21">
        <v>3</v>
      </c>
      <c r="B17" s="21" t="s">
        <v>16</v>
      </c>
      <c r="C17" s="22">
        <v>20907582</v>
      </c>
      <c r="D17" s="22">
        <v>9.9999999999999995E-7</v>
      </c>
      <c r="E17" s="22">
        <v>9.9999999999999995E-7</v>
      </c>
      <c r="F17" s="22">
        <v>20907582</v>
      </c>
      <c r="G17" s="22">
        <v>13926538.24</v>
      </c>
      <c r="H17" s="22">
        <v>3805796.5700000003</v>
      </c>
      <c r="I17" s="22">
        <v>17732334.810000002</v>
      </c>
      <c r="J17" s="22">
        <v>13007686.959999999</v>
      </c>
      <c r="K17" s="22">
        <v>4724647.8500000006</v>
      </c>
      <c r="L17" s="22">
        <v>17732334.809999999</v>
      </c>
      <c r="M17" s="22">
        <v>3175247.1899999976</v>
      </c>
      <c r="N17" s="22">
        <v>3.7252902984619141E-9</v>
      </c>
    </row>
    <row r="18" spans="1:14" s="14" customFormat="1" x14ac:dyDescent="0.25">
      <c r="A18" s="19">
        <v>31</v>
      </c>
      <c r="B18" s="19" t="s">
        <v>17</v>
      </c>
      <c r="C18" s="20">
        <v>1000</v>
      </c>
      <c r="D18" s="20">
        <v>9.9999999999999995E-7</v>
      </c>
      <c r="E18" s="20">
        <v>9.9999999999999995E-7</v>
      </c>
      <c r="F18" s="20">
        <v>1000</v>
      </c>
      <c r="G18" s="20">
        <v>9.9999999999999995E-7</v>
      </c>
      <c r="H18" s="20">
        <v>9.9999999999999995E-7</v>
      </c>
      <c r="I18" s="20">
        <v>1.9999999999999999E-6</v>
      </c>
      <c r="J18" s="20">
        <v>9.9999999999999995E-7</v>
      </c>
      <c r="K18" s="20">
        <v>9.9999999999999995E-7</v>
      </c>
      <c r="L18" s="20">
        <v>1.9999999999999999E-6</v>
      </c>
      <c r="M18" s="20">
        <v>999.99999800000001</v>
      </c>
      <c r="N18" s="20">
        <v>0</v>
      </c>
    </row>
    <row r="19" spans="1:14" s="14" customFormat="1" x14ac:dyDescent="0.25">
      <c r="A19" s="19">
        <v>32</v>
      </c>
      <c r="B19" s="19" t="s">
        <v>18</v>
      </c>
      <c r="C19" s="20">
        <v>20906582</v>
      </c>
      <c r="D19" s="20">
        <v>9.9999999999999995E-7</v>
      </c>
      <c r="E19" s="20">
        <v>9.9999999999999995E-7</v>
      </c>
      <c r="F19" s="20">
        <v>20906582</v>
      </c>
      <c r="G19" s="20">
        <v>13926538.24</v>
      </c>
      <c r="H19" s="20">
        <v>3805796.5700000003</v>
      </c>
      <c r="I19" s="20">
        <v>17732334.810000002</v>
      </c>
      <c r="J19" s="20">
        <v>13007686.959999999</v>
      </c>
      <c r="K19" s="20">
        <v>4724647.8500000006</v>
      </c>
      <c r="L19" s="20">
        <v>17732334.809999999</v>
      </c>
      <c r="M19" s="20">
        <v>3174247.1899999976</v>
      </c>
      <c r="N19" s="20">
        <v>3.7252902984619141E-9</v>
      </c>
    </row>
    <row r="20" spans="1:14" x14ac:dyDescent="0.25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s="12" customFormat="1" x14ac:dyDescent="0.25">
      <c r="A21" s="21">
        <v>51</v>
      </c>
      <c r="B21" s="21" t="s">
        <v>50</v>
      </c>
      <c r="C21" s="22">
        <f t="shared" ref="C21:N21" si="4">+C22+C23</f>
        <v>49042280535.000008</v>
      </c>
      <c r="D21" s="22">
        <f t="shared" si="4"/>
        <v>95602068144.389984</v>
      </c>
      <c r="E21" s="22">
        <f t="shared" si="4"/>
        <v>9.0000000000000002E-6</v>
      </c>
      <c r="F21" s="22">
        <f t="shared" si="4"/>
        <v>144644348679.38998</v>
      </c>
      <c r="G21" s="22">
        <f t="shared" si="4"/>
        <v>52309488909.470001</v>
      </c>
      <c r="H21" s="22">
        <f t="shared" si="4"/>
        <v>34935554373</v>
      </c>
      <c r="I21" s="22">
        <f t="shared" si="4"/>
        <v>87245043282.469986</v>
      </c>
      <c r="J21" s="22">
        <f t="shared" si="4"/>
        <v>52309488909.170006</v>
      </c>
      <c r="K21" s="22">
        <f t="shared" si="4"/>
        <v>34935554373</v>
      </c>
      <c r="L21" s="22">
        <f t="shared" si="4"/>
        <v>87245043282.169998</v>
      </c>
      <c r="M21" s="22">
        <f t="shared" si="4"/>
        <v>57399305396.919998</v>
      </c>
      <c r="N21" s="22">
        <f t="shared" si="4"/>
        <v>0.29999542236328125</v>
      </c>
    </row>
    <row r="22" spans="1:14" s="14" customFormat="1" x14ac:dyDescent="0.25">
      <c r="A22" s="19">
        <v>51</v>
      </c>
      <c r="B22" s="19" t="s">
        <v>53</v>
      </c>
      <c r="C22" s="20">
        <v>46185094293.000008</v>
      </c>
      <c r="D22" s="20">
        <v>95602068144.389984</v>
      </c>
      <c r="E22" s="20">
        <v>7.9999999999999996E-6</v>
      </c>
      <c r="F22" s="20">
        <v>141787162437.38998</v>
      </c>
      <c r="G22" s="20">
        <v>49833050332.470001</v>
      </c>
      <c r="H22" s="20">
        <v>34935554373</v>
      </c>
      <c r="I22" s="20">
        <v>84768604705.469986</v>
      </c>
      <c r="J22" s="20">
        <v>49833050332.170006</v>
      </c>
      <c r="K22" s="20">
        <v>34935554373</v>
      </c>
      <c r="L22" s="20">
        <v>84768604705.169998</v>
      </c>
      <c r="M22" s="20">
        <v>57018557731.919998</v>
      </c>
      <c r="N22" s="20">
        <v>0.29999542236328125</v>
      </c>
    </row>
    <row r="23" spans="1:14" s="14" customFormat="1" x14ac:dyDescent="0.25">
      <c r="A23" s="19">
        <v>52</v>
      </c>
      <c r="B23" s="19" t="s">
        <v>45</v>
      </c>
      <c r="C23" s="20">
        <v>2857186242</v>
      </c>
      <c r="D23" s="20">
        <v>9.9999999999999995E-7</v>
      </c>
      <c r="E23" s="20">
        <v>9.9999999999999995E-7</v>
      </c>
      <c r="F23" s="20">
        <v>2857186242</v>
      </c>
      <c r="G23" s="20">
        <v>2476438577</v>
      </c>
      <c r="H23" s="20">
        <v>9.9999999999999995E-7</v>
      </c>
      <c r="I23" s="20">
        <v>2476438577.000001</v>
      </c>
      <c r="J23" s="20">
        <v>2476438577</v>
      </c>
      <c r="K23" s="20">
        <v>9.9999999999999995E-7</v>
      </c>
      <c r="L23" s="20">
        <v>2476438577.000001</v>
      </c>
      <c r="M23" s="20">
        <v>380747664.99999905</v>
      </c>
      <c r="N23" s="20">
        <v>0</v>
      </c>
    </row>
    <row r="26" spans="1:14" x14ac:dyDescent="0.25">
      <c r="L26" s="2"/>
    </row>
  </sheetData>
  <mergeCells count="2">
    <mergeCell ref="A1:N1"/>
    <mergeCell ref="A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F56" sqref="F56"/>
    </sheetView>
  </sheetViews>
  <sheetFormatPr baseColWidth="10" defaultRowHeight="15" x14ac:dyDescent="0.25"/>
  <cols>
    <col min="2" max="2" width="32.140625" customWidth="1"/>
    <col min="3" max="3" width="16.5703125" customWidth="1"/>
    <col min="4" max="4" width="17.42578125" customWidth="1"/>
    <col min="5" max="5" width="13.42578125" customWidth="1"/>
    <col min="6" max="6" width="13.85546875" customWidth="1"/>
    <col min="7" max="7" width="14.28515625" customWidth="1"/>
    <col min="8" max="8" width="18" customWidth="1"/>
    <col min="9" max="9" width="16" customWidth="1"/>
    <col min="10" max="10" width="17.140625" customWidth="1"/>
    <col min="11" max="12" width="17" customWidth="1"/>
    <col min="13" max="13" width="16.5703125" customWidth="1"/>
    <col min="14" max="14" width="15.7109375" customWidth="1"/>
    <col min="15" max="15" width="16" customWidth="1"/>
  </cols>
  <sheetData>
    <row r="1" spans="1:22" ht="20.25" x14ac:dyDescent="0.3">
      <c r="A1" s="157" t="s">
        <v>121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22" ht="20.25" x14ac:dyDescent="0.3">
      <c r="A2" s="157" t="s">
        <v>122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22" x14ac:dyDescent="0.25">
      <c r="C3" s="135"/>
      <c r="D3" s="136"/>
      <c r="E3" s="137"/>
      <c r="F3" s="137"/>
      <c r="G3" s="137"/>
      <c r="H3" s="138"/>
      <c r="I3" s="138"/>
      <c r="J3" s="137"/>
      <c r="K3" s="138"/>
      <c r="L3" s="137"/>
      <c r="M3" s="138"/>
      <c r="N3" s="137"/>
      <c r="O3" s="138"/>
    </row>
    <row r="4" spans="1:22" s="102" customFormat="1" ht="30" customHeight="1" x14ac:dyDescent="0.25">
      <c r="A4" s="98" t="s">
        <v>1</v>
      </c>
      <c r="B4" s="98" t="s">
        <v>2</v>
      </c>
      <c r="C4" s="99" t="s">
        <v>39</v>
      </c>
      <c r="D4" s="99" t="s">
        <v>41</v>
      </c>
      <c r="E4" s="99" t="s">
        <v>42</v>
      </c>
      <c r="F4" s="99" t="s">
        <v>46</v>
      </c>
      <c r="G4" s="99" t="s">
        <v>81</v>
      </c>
      <c r="H4" s="99" t="s">
        <v>20</v>
      </c>
      <c r="I4" s="100" t="s">
        <v>123</v>
      </c>
      <c r="J4" s="100" t="s">
        <v>124</v>
      </c>
      <c r="K4" s="100" t="s">
        <v>51</v>
      </c>
      <c r="L4" s="99" t="s">
        <v>6</v>
      </c>
      <c r="M4" s="101" t="s">
        <v>125</v>
      </c>
      <c r="N4" s="101" t="s">
        <v>126</v>
      </c>
      <c r="O4" s="101" t="s">
        <v>52</v>
      </c>
    </row>
    <row r="5" spans="1:22" x14ac:dyDescent="0.25">
      <c r="A5" s="103">
        <v>0</v>
      </c>
      <c r="B5" s="103" t="s">
        <v>22</v>
      </c>
      <c r="C5" s="104">
        <f t="shared" ref="C5:O5" si="0">+C6+C11+C15+C20+C25+C29</f>
        <v>86061946148</v>
      </c>
      <c r="D5" s="104">
        <f t="shared" si="0"/>
        <v>105447823964.80998</v>
      </c>
      <c r="E5" s="104">
        <f t="shared" si="0"/>
        <v>324288492</v>
      </c>
      <c r="F5" s="104">
        <f t="shared" si="0"/>
        <v>718103112</v>
      </c>
      <c r="G5" s="104">
        <f t="shared" si="0"/>
        <v>-718103112</v>
      </c>
      <c r="H5" s="104">
        <f t="shared" si="0"/>
        <v>191185481620.80997</v>
      </c>
      <c r="I5" s="104">
        <f t="shared" si="0"/>
        <v>62580593237.480003</v>
      </c>
      <c r="J5" s="104">
        <f t="shared" si="0"/>
        <v>14351923567.860001</v>
      </c>
      <c r="K5" s="104">
        <f t="shared" si="0"/>
        <v>76932516805.339996</v>
      </c>
      <c r="L5" s="104">
        <f t="shared" si="0"/>
        <v>114252964815.47002</v>
      </c>
      <c r="M5" s="104">
        <f t="shared" si="0"/>
        <v>16156145969.990002</v>
      </c>
      <c r="N5" s="104">
        <f t="shared" si="0"/>
        <v>7261117186.8900003</v>
      </c>
      <c r="O5" s="104">
        <f t="shared" si="0"/>
        <v>23417263156.880001</v>
      </c>
      <c r="P5" s="2"/>
    </row>
    <row r="6" spans="1:22" x14ac:dyDescent="0.25">
      <c r="A6" s="17">
        <v>5</v>
      </c>
      <c r="B6" s="17" t="s">
        <v>23</v>
      </c>
      <c r="C6" s="18">
        <f t="shared" ref="C6:O6" si="1">+C7+C8+C9</f>
        <v>11851468169</v>
      </c>
      <c r="D6" s="18">
        <f t="shared" si="1"/>
        <v>0</v>
      </c>
      <c r="E6" s="18">
        <f t="shared" si="1"/>
        <v>0</v>
      </c>
      <c r="F6" s="18">
        <f t="shared" si="1"/>
        <v>77554585</v>
      </c>
      <c r="G6" s="18">
        <f t="shared" si="1"/>
        <v>-77554585</v>
      </c>
      <c r="H6" s="18">
        <f t="shared" si="1"/>
        <v>11851468169</v>
      </c>
      <c r="I6" s="18">
        <f t="shared" si="1"/>
        <v>4423212144.0600004</v>
      </c>
      <c r="J6" s="18">
        <f t="shared" si="1"/>
        <v>2479658893</v>
      </c>
      <c r="K6" s="18">
        <f t="shared" si="1"/>
        <v>6902871037.0600004</v>
      </c>
      <c r="L6" s="18">
        <f t="shared" si="1"/>
        <v>4948597131.9400005</v>
      </c>
      <c r="M6" s="18">
        <f t="shared" si="1"/>
        <v>2761346263.0599999</v>
      </c>
      <c r="N6" s="18">
        <f t="shared" si="1"/>
        <v>1817402804.22</v>
      </c>
      <c r="O6" s="18">
        <f t="shared" si="1"/>
        <v>4578749067.2800007</v>
      </c>
      <c r="P6" s="2"/>
    </row>
    <row r="7" spans="1:22" s="24" customFormat="1" ht="12.75" x14ac:dyDescent="0.2">
      <c r="A7" s="19">
        <v>51</v>
      </c>
      <c r="B7" s="20" t="s">
        <v>24</v>
      </c>
      <c r="C7" s="20">
        <v>7259560192</v>
      </c>
      <c r="D7" s="20">
        <v>0</v>
      </c>
      <c r="E7" s="20">
        <v>0</v>
      </c>
      <c r="F7" s="20">
        <v>58255355</v>
      </c>
      <c r="G7" s="20">
        <v>0</v>
      </c>
      <c r="H7" s="20">
        <v>7317815547</v>
      </c>
      <c r="I7" s="20">
        <v>2584584289</v>
      </c>
      <c r="J7" s="20">
        <v>2144457383</v>
      </c>
      <c r="K7" s="20">
        <v>4729041672</v>
      </c>
      <c r="L7" s="20">
        <v>2588773875</v>
      </c>
      <c r="M7" s="20">
        <v>1640989646</v>
      </c>
      <c r="N7" s="20">
        <v>1332535533</v>
      </c>
      <c r="O7" s="20">
        <v>2973525179</v>
      </c>
      <c r="P7" s="25"/>
    </row>
    <row r="8" spans="1:22" s="24" customFormat="1" ht="12.75" x14ac:dyDescent="0.2">
      <c r="A8" s="28">
        <v>52</v>
      </c>
      <c r="B8" s="28" t="s">
        <v>65</v>
      </c>
      <c r="C8" s="27">
        <v>3625740918</v>
      </c>
      <c r="D8" s="27">
        <v>0</v>
      </c>
      <c r="E8" s="27">
        <v>0</v>
      </c>
      <c r="F8" s="27">
        <v>9000000</v>
      </c>
      <c r="G8" s="27">
        <v>-77554585</v>
      </c>
      <c r="H8" s="27">
        <v>3557186333</v>
      </c>
      <c r="I8" s="27">
        <v>1653273980</v>
      </c>
      <c r="J8" s="27">
        <v>323747804</v>
      </c>
      <c r="K8" s="27">
        <v>1977021784</v>
      </c>
      <c r="L8" s="27">
        <v>1580164549</v>
      </c>
      <c r="M8" s="27">
        <v>935002742</v>
      </c>
      <c r="N8" s="27">
        <v>473413565.21999997</v>
      </c>
      <c r="O8" s="27">
        <v>1408416307.22</v>
      </c>
      <c r="P8" s="79"/>
      <c r="Q8" s="79"/>
      <c r="R8" s="79"/>
      <c r="S8" s="79"/>
      <c r="T8" s="79"/>
      <c r="U8" s="79"/>
      <c r="V8" s="79"/>
    </row>
    <row r="9" spans="1:22" s="24" customFormat="1" ht="12.75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10299230</v>
      </c>
      <c r="G9" s="20">
        <v>0</v>
      </c>
      <c r="H9" s="20">
        <v>976466289</v>
      </c>
      <c r="I9" s="20">
        <v>185353875.06</v>
      </c>
      <c r="J9" s="20">
        <v>11453706</v>
      </c>
      <c r="K9" s="20">
        <v>196807581.06</v>
      </c>
      <c r="L9" s="20">
        <v>779658707.94000006</v>
      </c>
      <c r="M9" s="20">
        <v>185353875.06</v>
      </c>
      <c r="N9" s="20">
        <v>11453706</v>
      </c>
      <c r="O9" s="20">
        <v>196807581.06</v>
      </c>
    </row>
    <row r="10" spans="1:22" x14ac:dyDescent="0.2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22" x14ac:dyDescent="0.25">
      <c r="A11" s="17">
        <v>6</v>
      </c>
      <c r="B11" s="17" t="s">
        <v>26</v>
      </c>
      <c r="C11" s="18">
        <f>+C12+C13</f>
        <v>9193404630</v>
      </c>
      <c r="D11" s="18">
        <f t="shared" ref="D11:O11" si="2">+D12+D13</f>
        <v>0</v>
      </c>
      <c r="E11" s="18">
        <f t="shared" si="2"/>
        <v>0</v>
      </c>
      <c r="F11" s="18">
        <f t="shared" si="2"/>
        <v>555299967</v>
      </c>
      <c r="G11" s="18">
        <f t="shared" si="2"/>
        <v>-555299967</v>
      </c>
      <c r="H11" s="18">
        <f t="shared" si="2"/>
        <v>9193404630</v>
      </c>
      <c r="I11" s="18">
        <f t="shared" si="2"/>
        <v>1727741715</v>
      </c>
      <c r="J11" s="18">
        <f t="shared" si="2"/>
        <v>386359362</v>
      </c>
      <c r="K11" s="18">
        <f t="shared" si="2"/>
        <v>2114101077</v>
      </c>
      <c r="L11" s="18">
        <f t="shared" si="2"/>
        <v>7079303553</v>
      </c>
      <c r="M11" s="18">
        <f t="shared" si="2"/>
        <v>263919960</v>
      </c>
      <c r="N11" s="18">
        <f t="shared" si="2"/>
        <v>535242040</v>
      </c>
      <c r="O11" s="18">
        <f t="shared" si="2"/>
        <v>799162000</v>
      </c>
    </row>
    <row r="12" spans="1:22" s="14" customFormat="1" x14ac:dyDescent="0.25">
      <c r="A12" s="19">
        <v>611</v>
      </c>
      <c r="B12" s="19" t="s">
        <v>27</v>
      </c>
      <c r="C12" s="20">
        <v>8903120706</v>
      </c>
      <c r="D12" s="20">
        <v>0</v>
      </c>
      <c r="E12" s="20">
        <v>0</v>
      </c>
      <c r="F12" s="20">
        <v>521990000</v>
      </c>
      <c r="G12" s="20">
        <v>-521990000</v>
      </c>
      <c r="H12" s="20">
        <v>8903120706</v>
      </c>
      <c r="I12" s="20">
        <v>1634099709</v>
      </c>
      <c r="J12" s="20">
        <v>370159362</v>
      </c>
      <c r="K12" s="20">
        <v>2004259071</v>
      </c>
      <c r="L12" s="20">
        <v>6898861635</v>
      </c>
      <c r="M12" s="20">
        <v>252757160</v>
      </c>
      <c r="N12" s="20">
        <v>524443401</v>
      </c>
      <c r="O12" s="20">
        <v>777200561</v>
      </c>
    </row>
    <row r="13" spans="1:22" s="14" customFormat="1" x14ac:dyDescent="0.25">
      <c r="A13" s="19">
        <v>612</v>
      </c>
      <c r="B13" s="19" t="s">
        <v>28</v>
      </c>
      <c r="C13" s="20">
        <v>290283924</v>
      </c>
      <c r="D13" s="20">
        <v>0</v>
      </c>
      <c r="E13" s="20">
        <v>0</v>
      </c>
      <c r="F13" s="20">
        <v>33309967</v>
      </c>
      <c r="G13" s="20">
        <v>-33309967</v>
      </c>
      <c r="H13" s="20">
        <v>290283924</v>
      </c>
      <c r="I13" s="20">
        <v>93642006</v>
      </c>
      <c r="J13" s="20">
        <v>16200000</v>
      </c>
      <c r="K13" s="20">
        <v>109842006</v>
      </c>
      <c r="L13" s="20">
        <v>180441918</v>
      </c>
      <c r="M13" s="20">
        <v>11162800</v>
      </c>
      <c r="N13" s="20">
        <v>10798639</v>
      </c>
      <c r="O13" s="20">
        <v>21961439</v>
      </c>
    </row>
    <row r="14" spans="1:22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22" s="12" customFormat="1" ht="18" customHeight="1" x14ac:dyDescent="0.25">
      <c r="A15" s="21">
        <v>71</v>
      </c>
      <c r="B15" s="21" t="s">
        <v>29</v>
      </c>
      <c r="C15" s="22">
        <v>3210440492</v>
      </c>
      <c r="D15" s="22">
        <v>4487629634</v>
      </c>
      <c r="E15" s="22">
        <v>0</v>
      </c>
      <c r="F15" s="22">
        <v>85248560</v>
      </c>
      <c r="G15" s="22">
        <v>-85248560</v>
      </c>
      <c r="H15" s="22">
        <v>7698070126</v>
      </c>
      <c r="I15" s="22">
        <v>1462680161</v>
      </c>
      <c r="J15" s="22">
        <v>424841635.01999998</v>
      </c>
      <c r="K15" s="22">
        <v>1887521796.02</v>
      </c>
      <c r="L15" s="22">
        <v>5810548329.9799995</v>
      </c>
      <c r="M15" s="22">
        <v>2937345</v>
      </c>
      <c r="N15" s="22">
        <v>91016550</v>
      </c>
      <c r="O15" s="22">
        <v>93953895</v>
      </c>
    </row>
    <row r="16" spans="1:22" s="14" customFormat="1" x14ac:dyDescent="0.25">
      <c r="A16" s="19">
        <v>711</v>
      </c>
      <c r="B16" s="19" t="s">
        <v>30</v>
      </c>
      <c r="C16" s="20">
        <v>260000000</v>
      </c>
      <c r="D16" s="20">
        <v>0</v>
      </c>
      <c r="E16" s="20">
        <v>0</v>
      </c>
      <c r="F16" s="20">
        <v>0</v>
      </c>
      <c r="G16" s="20">
        <v>-85248560</v>
      </c>
      <c r="H16" s="20">
        <v>174751440</v>
      </c>
      <c r="I16" s="20">
        <v>12703940</v>
      </c>
      <c r="J16" s="20">
        <v>1780000</v>
      </c>
      <c r="K16" s="20">
        <v>14483940</v>
      </c>
      <c r="L16" s="20">
        <v>160267500</v>
      </c>
      <c r="M16" s="20">
        <v>2937345</v>
      </c>
      <c r="N16" s="20">
        <v>2070000</v>
      </c>
      <c r="O16" s="20">
        <v>5007345</v>
      </c>
    </row>
    <row r="17" spans="1:16" s="14" customFormat="1" x14ac:dyDescent="0.25">
      <c r="A17" s="19">
        <v>712</v>
      </c>
      <c r="B17" s="19" t="s">
        <v>31</v>
      </c>
      <c r="C17" s="20">
        <v>50000000</v>
      </c>
      <c r="D17" s="20">
        <v>0</v>
      </c>
      <c r="E17" s="20">
        <v>0</v>
      </c>
      <c r="F17" s="20">
        <v>85248560</v>
      </c>
      <c r="G17" s="20">
        <v>0</v>
      </c>
      <c r="H17" s="20">
        <v>135248560</v>
      </c>
      <c r="I17" s="20">
        <v>88946550</v>
      </c>
      <c r="J17" s="20">
        <v>0</v>
      </c>
      <c r="K17" s="20">
        <v>88946550</v>
      </c>
      <c r="L17" s="20">
        <v>46302010</v>
      </c>
      <c r="M17" s="20">
        <v>0</v>
      </c>
      <c r="N17" s="20">
        <v>88946550</v>
      </c>
      <c r="O17" s="20">
        <v>88946550</v>
      </c>
    </row>
    <row r="18" spans="1:16" s="14" customFormat="1" x14ac:dyDescent="0.25">
      <c r="A18" s="19">
        <v>713</v>
      </c>
      <c r="B18" s="19" t="s">
        <v>32</v>
      </c>
      <c r="C18" s="20">
        <v>2900440492</v>
      </c>
      <c r="D18" s="20">
        <v>4487629634</v>
      </c>
      <c r="E18" s="20">
        <v>0</v>
      </c>
      <c r="F18" s="20">
        <v>0</v>
      </c>
      <c r="G18" s="20">
        <v>0</v>
      </c>
      <c r="H18" s="20">
        <v>7388070126</v>
      </c>
      <c r="I18" s="20">
        <v>1361029671</v>
      </c>
      <c r="J18" s="20">
        <v>423061635.01999998</v>
      </c>
      <c r="K18" s="20">
        <v>1784091306.02</v>
      </c>
      <c r="L18" s="20">
        <v>5603978819.9799995</v>
      </c>
      <c r="M18" s="20">
        <v>0</v>
      </c>
      <c r="N18" s="20">
        <v>0</v>
      </c>
      <c r="O18" s="20">
        <v>0</v>
      </c>
    </row>
    <row r="19" spans="1:16" x14ac:dyDescent="0.25">
      <c r="A19" s="19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6" x14ac:dyDescent="0.25">
      <c r="A20" s="17">
        <v>8</v>
      </c>
      <c r="B20" s="17" t="s">
        <v>33</v>
      </c>
      <c r="C20" s="43">
        <f t="shared" ref="C20:O20" si="3">+C21+C22+C23</f>
        <v>12764352322</v>
      </c>
      <c r="D20" s="43">
        <f t="shared" si="3"/>
        <v>3557669877.5599999</v>
      </c>
      <c r="E20" s="43">
        <f t="shared" si="3"/>
        <v>324288492</v>
      </c>
      <c r="F20" s="43">
        <f t="shared" si="3"/>
        <v>0</v>
      </c>
      <c r="G20" s="43">
        <f t="shared" si="3"/>
        <v>0</v>
      </c>
      <c r="H20" s="43">
        <f t="shared" si="3"/>
        <v>15997733707.560001</v>
      </c>
      <c r="I20" s="43">
        <f t="shared" si="3"/>
        <v>11284372314.700001</v>
      </c>
      <c r="J20" s="43">
        <f t="shared" si="3"/>
        <v>861534197.6400001</v>
      </c>
      <c r="K20" s="43">
        <f t="shared" si="3"/>
        <v>12145906512.34</v>
      </c>
      <c r="L20" s="43">
        <f t="shared" si="3"/>
        <v>3851827195.2200003</v>
      </c>
      <c r="M20" s="43">
        <f t="shared" si="3"/>
        <v>3723324572.8000002</v>
      </c>
      <c r="N20" s="43">
        <f t="shared" si="3"/>
        <v>1551442493.6599998</v>
      </c>
      <c r="O20" s="43">
        <f t="shared" si="3"/>
        <v>5274767066.46</v>
      </c>
    </row>
    <row r="21" spans="1:16" s="14" customFormat="1" x14ac:dyDescent="0.25">
      <c r="A21" s="19">
        <v>81</v>
      </c>
      <c r="B21" s="19" t="s">
        <v>34</v>
      </c>
      <c r="C21" s="20">
        <v>806835409</v>
      </c>
      <c r="D21" s="20">
        <v>1355715654.55</v>
      </c>
      <c r="E21" s="20">
        <v>324288492</v>
      </c>
      <c r="F21" s="20">
        <v>0</v>
      </c>
      <c r="G21" s="20">
        <v>0</v>
      </c>
      <c r="H21" s="20">
        <v>1838262571.55</v>
      </c>
      <c r="I21" s="20">
        <v>615396382</v>
      </c>
      <c r="J21" s="20">
        <v>72198732</v>
      </c>
      <c r="K21" s="20">
        <v>687595114</v>
      </c>
      <c r="L21" s="20">
        <v>1150667457.55</v>
      </c>
      <c r="M21" s="20">
        <v>454639508</v>
      </c>
      <c r="N21" s="20">
        <v>95408492</v>
      </c>
      <c r="O21" s="20">
        <v>550048000</v>
      </c>
    </row>
    <row r="22" spans="1:16" s="14" customFormat="1" x14ac:dyDescent="0.25">
      <c r="A22" s="19">
        <v>82</v>
      </c>
      <c r="B22" s="19" t="s">
        <v>35</v>
      </c>
      <c r="C22" s="20">
        <v>384677200</v>
      </c>
      <c r="D22" s="20">
        <v>266607156</v>
      </c>
      <c r="E22" s="20">
        <v>0</v>
      </c>
      <c r="F22" s="20">
        <v>0</v>
      </c>
      <c r="G22" s="20">
        <v>0</v>
      </c>
      <c r="H22" s="20">
        <v>651284356</v>
      </c>
      <c r="I22" s="20">
        <v>651284356</v>
      </c>
      <c r="J22" s="20">
        <v>0</v>
      </c>
      <c r="K22" s="20">
        <v>651284356</v>
      </c>
      <c r="L22" s="20">
        <v>0</v>
      </c>
      <c r="M22" s="20">
        <v>462394356</v>
      </c>
      <c r="N22" s="20">
        <v>96390000</v>
      </c>
      <c r="O22" s="20">
        <v>558784356</v>
      </c>
    </row>
    <row r="23" spans="1:16" s="14" customFormat="1" x14ac:dyDescent="0.25">
      <c r="A23" s="19">
        <v>83</v>
      </c>
      <c r="B23" s="19" t="s">
        <v>36</v>
      </c>
      <c r="C23" s="20">
        <v>11572839713</v>
      </c>
      <c r="D23" s="20">
        <v>1935347067.01</v>
      </c>
      <c r="E23" s="20">
        <v>0</v>
      </c>
      <c r="F23" s="20">
        <v>0</v>
      </c>
      <c r="G23" s="20">
        <v>0</v>
      </c>
      <c r="H23" s="20">
        <v>13508186780.01</v>
      </c>
      <c r="I23" s="20">
        <v>10017691576.700001</v>
      </c>
      <c r="J23" s="20">
        <v>789335465.6400001</v>
      </c>
      <c r="K23" s="20">
        <v>10807027042.34</v>
      </c>
      <c r="L23" s="20">
        <v>2701159737.6700001</v>
      </c>
      <c r="M23" s="20">
        <v>2806290708.8000002</v>
      </c>
      <c r="N23" s="20">
        <v>1359644001.6599998</v>
      </c>
      <c r="O23" s="20">
        <v>4165934710.46</v>
      </c>
    </row>
    <row r="24" spans="1:16" x14ac:dyDescent="0.25">
      <c r="A24" s="19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6" s="12" customFormat="1" x14ac:dyDescent="0.25">
      <c r="A25" s="21">
        <v>10</v>
      </c>
      <c r="B25" s="21" t="s">
        <v>37</v>
      </c>
      <c r="C25" s="22">
        <f t="shared" ref="C25:O25" si="4">+C26+C27</f>
        <v>49042280535</v>
      </c>
      <c r="D25" s="22">
        <f t="shared" si="4"/>
        <v>95602068144.389984</v>
      </c>
      <c r="E25" s="22">
        <f t="shared" si="4"/>
        <v>0</v>
      </c>
      <c r="F25" s="22">
        <f t="shared" si="4"/>
        <v>0</v>
      </c>
      <c r="G25" s="22">
        <f t="shared" si="4"/>
        <v>0</v>
      </c>
      <c r="H25" s="22">
        <f t="shared" si="4"/>
        <v>144644348679.38998</v>
      </c>
      <c r="I25" s="22">
        <f t="shared" si="4"/>
        <v>43682586902.720001</v>
      </c>
      <c r="J25" s="22">
        <f t="shared" si="4"/>
        <v>10199529480.200001</v>
      </c>
      <c r="K25" s="22">
        <f t="shared" si="4"/>
        <v>53882116382.919998</v>
      </c>
      <c r="L25" s="22">
        <f t="shared" si="4"/>
        <v>90762232296.470016</v>
      </c>
      <c r="M25" s="22">
        <f t="shared" si="4"/>
        <v>9404617829.1300011</v>
      </c>
      <c r="N25" s="22">
        <f t="shared" si="4"/>
        <v>3266013299.0100002</v>
      </c>
      <c r="O25" s="22">
        <f t="shared" si="4"/>
        <v>12670631128.139999</v>
      </c>
    </row>
    <row r="26" spans="1:16" s="60" customFormat="1" x14ac:dyDescent="0.25">
      <c r="A26" s="61">
        <v>100</v>
      </c>
      <c r="B26" s="61" t="s">
        <v>38</v>
      </c>
      <c r="C26" s="65">
        <v>46185094293</v>
      </c>
      <c r="D26" s="65">
        <v>95602068144.389984</v>
      </c>
      <c r="E26" s="65">
        <v>0</v>
      </c>
      <c r="F26" s="65">
        <v>0</v>
      </c>
      <c r="G26" s="65">
        <v>0</v>
      </c>
      <c r="H26" s="65">
        <v>141787162437.38998</v>
      </c>
      <c r="I26" s="65">
        <v>41206148325.720001</v>
      </c>
      <c r="J26" s="65">
        <v>10199529480.200001</v>
      </c>
      <c r="K26" s="65">
        <v>51405677805.919998</v>
      </c>
      <c r="L26" s="65">
        <v>90381484631.470016</v>
      </c>
      <c r="M26" s="65">
        <v>6928179252.1300001</v>
      </c>
      <c r="N26" s="65">
        <v>3266013299.0100002</v>
      </c>
      <c r="O26" s="65">
        <v>10194192551.139999</v>
      </c>
    </row>
    <row r="27" spans="1:16" s="60" customFormat="1" x14ac:dyDescent="0.25">
      <c r="A27" s="61">
        <v>5201</v>
      </c>
      <c r="B27" s="61" t="s">
        <v>66</v>
      </c>
      <c r="C27" s="65">
        <v>2857186242</v>
      </c>
      <c r="D27" s="65">
        <v>0</v>
      </c>
      <c r="E27" s="65">
        <v>0</v>
      </c>
      <c r="F27" s="65">
        <v>0</v>
      </c>
      <c r="G27" s="65">
        <v>0</v>
      </c>
      <c r="H27" s="65">
        <v>2857186242</v>
      </c>
      <c r="I27" s="65">
        <v>2476438577</v>
      </c>
      <c r="J27" s="65">
        <v>0</v>
      </c>
      <c r="K27" s="65">
        <v>2476438577</v>
      </c>
      <c r="L27" s="65">
        <v>380747665</v>
      </c>
      <c r="M27" s="65">
        <v>2476438577</v>
      </c>
      <c r="N27" s="139">
        <v>0</v>
      </c>
      <c r="O27" s="8">
        <v>2476438577</v>
      </c>
      <c r="P27" s="140"/>
    </row>
    <row r="28" spans="1:16" x14ac:dyDescent="0.25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6" s="12" customFormat="1" x14ac:dyDescent="0.25">
      <c r="A29" s="21">
        <v>94</v>
      </c>
      <c r="B29" s="21" t="s">
        <v>48</v>
      </c>
      <c r="C29" s="22">
        <v>0</v>
      </c>
      <c r="D29" s="22">
        <v>1800456308.8599999</v>
      </c>
      <c r="E29" s="22">
        <v>0</v>
      </c>
      <c r="F29" s="22">
        <v>0</v>
      </c>
      <c r="G29" s="22">
        <v>0</v>
      </c>
      <c r="H29" s="22">
        <v>1800456308.8599999</v>
      </c>
      <c r="I29" s="22">
        <v>0</v>
      </c>
      <c r="J29" s="22">
        <v>0</v>
      </c>
      <c r="K29" s="22">
        <v>0</v>
      </c>
      <c r="L29" s="22">
        <v>1800456308.8599999</v>
      </c>
      <c r="M29" s="22">
        <v>0</v>
      </c>
      <c r="N29" s="22">
        <v>0</v>
      </c>
      <c r="O29" s="22">
        <v>0</v>
      </c>
    </row>
    <row r="30" spans="1:16" s="141" customFormat="1" x14ac:dyDescent="0.25">
      <c r="A30" s="19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6" s="141" customFormat="1" x14ac:dyDescent="0.25">
      <c r="A31" s="19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3" spans="3:3" x14ac:dyDescent="0.25">
      <c r="C33" s="2"/>
    </row>
  </sheetData>
  <mergeCells count="2">
    <mergeCell ref="A1:O1"/>
    <mergeCell ref="A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"/>
  <sheetViews>
    <sheetView topLeftCell="B4" workbookViewId="0">
      <selection activeCell="A2" sqref="A2:N2"/>
    </sheetView>
  </sheetViews>
  <sheetFormatPr baseColWidth="10" defaultRowHeight="15" x14ac:dyDescent="0.25"/>
  <cols>
    <col min="1" max="1" width="7.42578125" customWidth="1"/>
    <col min="2" max="2" width="27" customWidth="1"/>
    <col min="3" max="3" width="15.85546875" hidden="1" customWidth="1"/>
    <col min="4" max="4" width="16.85546875" hidden="1" customWidth="1"/>
    <col min="5" max="5" width="15.140625" hidden="1" customWidth="1"/>
    <col min="6" max="6" width="16.85546875" hidden="1" customWidth="1"/>
    <col min="7" max="7" width="17" customWidth="1"/>
    <col min="8" max="8" width="15.42578125" customWidth="1"/>
    <col min="9" max="9" width="17" customWidth="1"/>
    <col min="10" max="10" width="17.28515625" customWidth="1"/>
    <col min="11" max="11" width="15.85546875" customWidth="1"/>
    <col min="12" max="12" width="16.42578125" customWidth="1"/>
    <col min="13" max="13" width="15.7109375" customWidth="1"/>
    <col min="14" max="14" width="16" customWidth="1"/>
    <col min="16" max="16" width="15.42578125" customWidth="1"/>
  </cols>
  <sheetData>
    <row r="1" spans="1:41" s="82" customFormat="1" ht="18.75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81"/>
      <c r="P1" s="81"/>
      <c r="Q1" s="81"/>
      <c r="R1" s="81"/>
    </row>
    <row r="2" spans="1:41" s="82" customFormat="1" ht="18.75" x14ac:dyDescent="0.3">
      <c r="A2" s="155" t="s">
        <v>127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81"/>
      <c r="P2" s="81"/>
      <c r="Q2" s="81"/>
      <c r="R2" s="81"/>
    </row>
    <row r="3" spans="1:41" x14ac:dyDescent="0.25">
      <c r="A3" s="1"/>
      <c r="C3" s="2"/>
      <c r="D3" s="2"/>
      <c r="E3" s="2"/>
      <c r="F3" s="49"/>
      <c r="G3" s="49">
        <f>+'INGRESOS III TRIMESTRE'!I5</f>
        <v>118568008532.04999</v>
      </c>
      <c r="H3" s="49"/>
      <c r="I3" s="2"/>
      <c r="J3" s="2"/>
      <c r="K3" s="2"/>
      <c r="L3" s="2"/>
      <c r="M3" s="49"/>
      <c r="N3" s="2"/>
      <c r="O3" s="2"/>
      <c r="P3" s="2"/>
      <c r="Q3" s="2"/>
      <c r="R3" s="2"/>
    </row>
    <row r="4" spans="1:41" s="86" customFormat="1" ht="32.25" customHeight="1" x14ac:dyDescent="0.2">
      <c r="A4" s="51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83" t="s">
        <v>135</v>
      </c>
      <c r="H4" s="83" t="s">
        <v>136</v>
      </c>
      <c r="I4" s="83" t="s">
        <v>4</v>
      </c>
      <c r="J4" s="84" t="s">
        <v>134</v>
      </c>
      <c r="K4" s="84" t="s">
        <v>128</v>
      </c>
      <c r="L4" s="84" t="s">
        <v>5</v>
      </c>
      <c r="M4" s="54" t="s">
        <v>6</v>
      </c>
      <c r="N4" s="3" t="s">
        <v>7</v>
      </c>
      <c r="O4" s="85"/>
      <c r="P4" s="85"/>
      <c r="Q4" s="85"/>
      <c r="R4" s="85"/>
    </row>
    <row r="5" spans="1:41" s="6" customFormat="1" ht="16.5" customHeight="1" x14ac:dyDescent="0.25">
      <c r="A5" s="4">
        <v>1</v>
      </c>
      <c r="B5" s="4" t="s">
        <v>8</v>
      </c>
      <c r="C5" s="5">
        <f t="shared" ref="C5:N5" si="0">+C7+C11+C17+C21</f>
        <v>86061946148</v>
      </c>
      <c r="D5" s="5">
        <f t="shared" si="0"/>
        <v>109447823964.81</v>
      </c>
      <c r="E5" s="5">
        <f t="shared" si="0"/>
        <v>324288492.00000602</v>
      </c>
      <c r="F5" s="5">
        <f t="shared" si="0"/>
        <v>195185481620.81</v>
      </c>
      <c r="G5" s="5">
        <f t="shared" si="0"/>
        <v>118568008532.04999</v>
      </c>
      <c r="H5" s="5">
        <f t="shared" si="0"/>
        <v>36305573581.360001</v>
      </c>
      <c r="I5" s="5">
        <f t="shared" ref="I5" si="1">+I7+I11+I17+I21</f>
        <v>154873582113.40997</v>
      </c>
      <c r="J5" s="5">
        <f t="shared" si="0"/>
        <v>114578282936.55</v>
      </c>
      <c r="K5" s="5">
        <f t="shared" ref="K5" si="2">+K7+K11+K17+K21</f>
        <v>39395796782.259995</v>
      </c>
      <c r="L5" s="5">
        <f t="shared" si="0"/>
        <v>153974079718.81</v>
      </c>
      <c r="M5" s="5">
        <f t="shared" si="0"/>
        <v>40311899507.400024</v>
      </c>
      <c r="N5" s="5">
        <f t="shared" si="0"/>
        <v>899502394.60000181</v>
      </c>
      <c r="O5" s="26"/>
    </row>
    <row r="6" spans="1:41" x14ac:dyDescent="0.25">
      <c r="A6" s="87"/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  <c r="Q6" s="2"/>
      <c r="R6" s="2"/>
    </row>
    <row r="7" spans="1:41" s="11" customFormat="1" ht="15" customHeight="1" x14ac:dyDescent="0.2">
      <c r="A7" s="9" t="s">
        <v>9</v>
      </c>
      <c r="B7" s="9" t="s">
        <v>10</v>
      </c>
      <c r="C7" s="10">
        <f t="shared" ref="C7" si="3">+C8+C9</f>
        <v>11861246550</v>
      </c>
      <c r="D7" s="10">
        <f>+D8+D9</f>
        <v>3698726217.8199997</v>
      </c>
      <c r="E7" s="10">
        <f t="shared" ref="E7:L7" si="4">+E8+E9</f>
        <v>0</v>
      </c>
      <c r="F7" s="10">
        <f t="shared" si="4"/>
        <v>15559972767.82</v>
      </c>
      <c r="G7" s="10">
        <f>+G8+G9</f>
        <v>15559972767.82</v>
      </c>
      <c r="H7" s="10">
        <f>+H8+H9</f>
        <v>0</v>
      </c>
      <c r="I7" s="10">
        <f>+I8+I9</f>
        <v>15559972767.82</v>
      </c>
      <c r="J7" s="10">
        <f t="shared" si="4"/>
        <v>15559972767.82</v>
      </c>
      <c r="K7" s="10">
        <f t="shared" ref="K7" si="5">+K8+K9</f>
        <v>0</v>
      </c>
      <c r="L7" s="10">
        <f t="shared" si="4"/>
        <v>15559972767.82</v>
      </c>
      <c r="M7" s="58"/>
      <c r="N7" s="58"/>
      <c r="O7" s="8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</row>
    <row r="8" spans="1:41" s="128" customFormat="1" ht="11.25" customHeight="1" x14ac:dyDescent="0.2">
      <c r="A8" s="129"/>
      <c r="B8" s="130" t="s">
        <v>119</v>
      </c>
      <c r="C8" s="131">
        <v>198459738.59000015</v>
      </c>
      <c r="D8" s="131">
        <v>3698726217.8199997</v>
      </c>
      <c r="E8" s="27"/>
      <c r="F8" s="132">
        <f>+C8+D8</f>
        <v>3897185956.4099998</v>
      </c>
      <c r="G8" s="132">
        <v>3897185956.4099998</v>
      </c>
      <c r="H8" s="131"/>
      <c r="I8" s="142">
        <f>+G8+H8</f>
        <v>3897185956.4099998</v>
      </c>
      <c r="J8" s="132">
        <v>3897185956.4099998</v>
      </c>
      <c r="K8" s="131"/>
      <c r="L8" s="132">
        <f>+J8+K8</f>
        <v>3897185956.4099998</v>
      </c>
      <c r="M8" s="28"/>
      <c r="N8" s="28"/>
      <c r="O8" s="133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</row>
    <row r="9" spans="1:41" s="128" customFormat="1" ht="11.25" customHeight="1" x14ac:dyDescent="0.2">
      <c r="A9" s="129"/>
      <c r="B9" s="130" t="s">
        <v>120</v>
      </c>
      <c r="C9" s="131">
        <v>11662786811.41</v>
      </c>
      <c r="D9" s="131"/>
      <c r="E9" s="27"/>
      <c r="F9" s="132">
        <f t="shared" ref="F9" si="6">+C9+D9</f>
        <v>11662786811.41</v>
      </c>
      <c r="G9" s="132">
        <v>11662786811.41</v>
      </c>
      <c r="H9" s="131"/>
      <c r="I9" s="142">
        <f>+G9+H9</f>
        <v>11662786811.41</v>
      </c>
      <c r="J9" s="132">
        <v>11662786811.41</v>
      </c>
      <c r="K9" s="131"/>
      <c r="L9" s="132">
        <f>+J9+K9</f>
        <v>11662786811.41</v>
      </c>
      <c r="M9" s="28"/>
      <c r="N9" s="28"/>
      <c r="O9" s="133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</row>
    <row r="10" spans="1:41" x14ac:dyDescent="0.25">
      <c r="A10" s="87"/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2"/>
      <c r="P10" s="2"/>
      <c r="Q10" s="2"/>
      <c r="R10" s="2"/>
    </row>
    <row r="11" spans="1:41" s="12" customFormat="1" x14ac:dyDescent="0.25">
      <c r="A11" s="21">
        <v>2</v>
      </c>
      <c r="B11" s="21" t="s">
        <v>11</v>
      </c>
      <c r="C11" s="22">
        <f>SUM(C12:C15)</f>
        <v>25137511481.000004</v>
      </c>
      <c r="D11" s="22">
        <f t="shared" ref="D11:N11" si="7">SUM(D12:D15)</f>
        <v>6147029602.6000023</v>
      </c>
      <c r="E11" s="22">
        <f t="shared" si="7"/>
        <v>324288492.00000298</v>
      </c>
      <c r="F11" s="22">
        <f t="shared" si="7"/>
        <v>30960252591.600002</v>
      </c>
      <c r="G11" s="22">
        <f t="shared" si="7"/>
        <v>15745260146.949999</v>
      </c>
      <c r="H11" s="22">
        <f t="shared" si="7"/>
        <v>9732732471.8200016</v>
      </c>
      <c r="I11" s="22">
        <f t="shared" si="7"/>
        <v>25477992618.77</v>
      </c>
      <c r="J11" s="22">
        <f t="shared" si="7"/>
        <v>11755534551.75</v>
      </c>
      <c r="K11" s="22">
        <f t="shared" si="7"/>
        <v>12822955672.42</v>
      </c>
      <c r="L11" s="22">
        <f t="shared" si="7"/>
        <v>24578490224.169998</v>
      </c>
      <c r="M11" s="22">
        <f t="shared" si="7"/>
        <v>5482259972.8300018</v>
      </c>
      <c r="N11" s="22">
        <f t="shared" si="7"/>
        <v>899502394.60000086</v>
      </c>
    </row>
    <row r="12" spans="1:41" s="14" customFormat="1" x14ac:dyDescent="0.25">
      <c r="A12" s="19">
        <v>21</v>
      </c>
      <c r="B12" s="19" t="s">
        <v>12</v>
      </c>
      <c r="C12" s="20">
        <v>21927188443.000004</v>
      </c>
      <c r="D12" s="20">
        <v>9.9999999999999995E-7</v>
      </c>
      <c r="E12" s="20">
        <v>9.9999999999999995E-7</v>
      </c>
      <c r="F12" s="20">
        <v>21927188443.000004</v>
      </c>
      <c r="G12" s="20">
        <v>7405739914.1400003</v>
      </c>
      <c r="H12" s="20">
        <v>8298642070.0200005</v>
      </c>
      <c r="I12" s="142">
        <f t="shared" ref="I12:I15" si="8">+G12+H12</f>
        <v>15704381984.16</v>
      </c>
      <c r="J12" s="20">
        <v>7145440626.54</v>
      </c>
      <c r="K12" s="20">
        <v>8368860538.6199999</v>
      </c>
      <c r="L12" s="153">
        <f t="shared" ref="L12:L15" si="9">+J12+K12</f>
        <v>15514301165.16</v>
      </c>
      <c r="M12" s="20">
        <f>+F12-I12</f>
        <v>6222806458.840004</v>
      </c>
      <c r="N12" s="20">
        <f>+I12-L12</f>
        <v>190080819</v>
      </c>
    </row>
    <row r="13" spans="1:41" s="14" customFormat="1" x14ac:dyDescent="0.25">
      <c r="A13" s="19">
        <v>22</v>
      </c>
      <c r="B13" s="19" t="s">
        <v>13</v>
      </c>
      <c r="C13" s="20">
        <v>11836666</v>
      </c>
      <c r="D13" s="20">
        <v>9.9999999999999995E-7</v>
      </c>
      <c r="E13" s="20">
        <v>9.9999999999999995E-7</v>
      </c>
      <c r="F13" s="20">
        <v>11836666</v>
      </c>
      <c r="G13" s="20">
        <v>30982171</v>
      </c>
      <c r="H13" s="20">
        <v>2706803</v>
      </c>
      <c r="I13" s="142">
        <f t="shared" si="8"/>
        <v>33688974</v>
      </c>
      <c r="J13" s="20">
        <v>30882171</v>
      </c>
      <c r="K13" s="20">
        <v>963804</v>
      </c>
      <c r="L13" s="153">
        <f t="shared" si="9"/>
        <v>31845975</v>
      </c>
      <c r="M13" s="20">
        <f>+F13-I13</f>
        <v>-21852308</v>
      </c>
      <c r="N13" s="20">
        <f>+I13-L13</f>
        <v>1842999</v>
      </c>
    </row>
    <row r="14" spans="1:41" s="14" customFormat="1" x14ac:dyDescent="0.25">
      <c r="A14" s="19">
        <v>23</v>
      </c>
      <c r="B14" s="19" t="s">
        <v>14</v>
      </c>
      <c r="C14" s="20">
        <v>2295380600</v>
      </c>
      <c r="D14" s="20">
        <v>4487629634</v>
      </c>
      <c r="E14" s="20">
        <v>9.9999999999999995E-7</v>
      </c>
      <c r="F14" s="20">
        <v>6783010233.999999</v>
      </c>
      <c r="G14" s="20">
        <v>6071705023.2099991</v>
      </c>
      <c r="H14" s="20">
        <v>1431383598.8</v>
      </c>
      <c r="I14" s="142">
        <f t="shared" si="8"/>
        <v>7503088622.0099993</v>
      </c>
      <c r="J14" s="20">
        <v>2459075389.21</v>
      </c>
      <c r="K14" s="20">
        <v>4453128032.8000002</v>
      </c>
      <c r="L14" s="153">
        <f t="shared" si="9"/>
        <v>6912203422.0100002</v>
      </c>
      <c r="M14" s="20">
        <f>+F14-I14</f>
        <v>-720078388.01000023</v>
      </c>
      <c r="N14" s="20">
        <f>+I14-L14</f>
        <v>590885199.99999905</v>
      </c>
    </row>
    <row r="15" spans="1:41" s="14" customFormat="1" x14ac:dyDescent="0.25">
      <c r="A15" s="19">
        <v>24</v>
      </c>
      <c r="B15" s="19" t="s">
        <v>15</v>
      </c>
      <c r="C15" s="20">
        <v>903105772</v>
      </c>
      <c r="D15" s="20">
        <v>1659399968.5999999</v>
      </c>
      <c r="E15" s="20">
        <v>324288492</v>
      </c>
      <c r="F15" s="20">
        <v>2238217248.5999999</v>
      </c>
      <c r="G15" s="20">
        <v>2236833038.6000009</v>
      </c>
      <c r="H15" s="20">
        <v>9.9999999999999995E-7</v>
      </c>
      <c r="I15" s="142">
        <f t="shared" si="8"/>
        <v>2236833038.6000018</v>
      </c>
      <c r="J15" s="20">
        <v>2120136365</v>
      </c>
      <c r="K15" s="20">
        <v>3297</v>
      </c>
      <c r="L15" s="153">
        <f t="shared" si="9"/>
        <v>2120139662</v>
      </c>
      <c r="M15" s="20">
        <f>+F15-I15</f>
        <v>1384209.9999980927</v>
      </c>
      <c r="N15" s="20">
        <f>+I15-L15</f>
        <v>116693376.60000181</v>
      </c>
    </row>
    <row r="16" spans="1:41" x14ac:dyDescent="0.25">
      <c r="A16" s="19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s="12" customFormat="1" x14ac:dyDescent="0.25">
      <c r="A17" s="21">
        <v>3</v>
      </c>
      <c r="B17" s="21" t="s">
        <v>16</v>
      </c>
      <c r="C17" s="22">
        <f>+C18+C19</f>
        <v>20907582</v>
      </c>
      <c r="D17" s="22">
        <f t="shared" ref="D17:N17" si="10">+D18+D19</f>
        <v>1.9999999999999999E-6</v>
      </c>
      <c r="E17" s="22">
        <f t="shared" si="10"/>
        <v>1.9999999999999999E-6</v>
      </c>
      <c r="F17" s="22">
        <f t="shared" si="10"/>
        <v>20907582</v>
      </c>
      <c r="G17" s="22">
        <f t="shared" si="10"/>
        <v>17732334.810002003</v>
      </c>
      <c r="H17" s="22">
        <f t="shared" si="10"/>
        <v>6988866.720001</v>
      </c>
      <c r="I17" s="22">
        <f t="shared" si="10"/>
        <v>24721201.530003</v>
      </c>
      <c r="J17" s="22">
        <f t="shared" si="10"/>
        <v>17732334.810001999</v>
      </c>
      <c r="K17" s="22">
        <f t="shared" si="10"/>
        <v>6988866.7199999997</v>
      </c>
      <c r="L17" s="22">
        <f t="shared" si="10"/>
        <v>24721201.530001998</v>
      </c>
      <c r="M17" s="22">
        <f t="shared" si="10"/>
        <v>-3813619.5300019975</v>
      </c>
      <c r="N17" s="22">
        <f t="shared" si="10"/>
        <v>1.0000000000000002E-6</v>
      </c>
    </row>
    <row r="18" spans="1:14" s="14" customFormat="1" x14ac:dyDescent="0.25">
      <c r="A18" s="19">
        <v>31</v>
      </c>
      <c r="B18" s="19" t="s">
        <v>17</v>
      </c>
      <c r="C18" s="20">
        <v>1000</v>
      </c>
      <c r="D18" s="20">
        <v>9.9999999999999995E-7</v>
      </c>
      <c r="E18" s="20">
        <v>9.9999999999999995E-7</v>
      </c>
      <c r="F18" s="20">
        <v>1000</v>
      </c>
      <c r="G18" s="20">
        <v>1.9999999999999999E-6</v>
      </c>
      <c r="H18" s="20">
        <v>9.9999999999999995E-7</v>
      </c>
      <c r="I18" s="142">
        <f t="shared" ref="I18:I19" si="11">+G18+H18</f>
        <v>3.0000000000000001E-6</v>
      </c>
      <c r="J18" s="20">
        <v>1.9999999999999999E-6</v>
      </c>
      <c r="K18" s="20"/>
      <c r="L18" s="153">
        <f t="shared" ref="L18:L19" si="12">+J18+K18</f>
        <v>1.9999999999999999E-6</v>
      </c>
      <c r="M18" s="20">
        <f>+F18-L18</f>
        <v>999.99999800000001</v>
      </c>
      <c r="N18" s="20">
        <f>+I18-L18</f>
        <v>1.0000000000000002E-6</v>
      </c>
    </row>
    <row r="19" spans="1:14" s="14" customFormat="1" x14ac:dyDescent="0.25">
      <c r="A19" s="19">
        <v>32</v>
      </c>
      <c r="B19" s="19" t="s">
        <v>18</v>
      </c>
      <c r="C19" s="20">
        <v>20906582</v>
      </c>
      <c r="D19" s="20">
        <v>9.9999999999999995E-7</v>
      </c>
      <c r="E19" s="20">
        <v>9.9999999999999995E-7</v>
      </c>
      <c r="F19" s="20">
        <v>20906582</v>
      </c>
      <c r="G19" s="20">
        <v>17732334.810000002</v>
      </c>
      <c r="H19" s="20">
        <v>6988866.7199999997</v>
      </c>
      <c r="I19" s="142">
        <f t="shared" si="11"/>
        <v>24721201.530000001</v>
      </c>
      <c r="J19" s="20">
        <v>17732334.809999999</v>
      </c>
      <c r="K19" s="20">
        <v>6988866.7199999997</v>
      </c>
      <c r="L19" s="153">
        <f t="shared" si="12"/>
        <v>24721201.529999997</v>
      </c>
      <c r="M19" s="20">
        <f>+F19-L19</f>
        <v>-3814619.5299999975</v>
      </c>
      <c r="N19" s="20">
        <f>+I19-L19</f>
        <v>0</v>
      </c>
    </row>
    <row r="20" spans="1:14" x14ac:dyDescent="0.25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s="12" customFormat="1" x14ac:dyDescent="0.25">
      <c r="A21" s="21">
        <v>51</v>
      </c>
      <c r="B21" s="21" t="s">
        <v>50</v>
      </c>
      <c r="C21" s="22">
        <f t="shared" ref="C21:N21" si="13">+C22+C23</f>
        <v>49042280535.000008</v>
      </c>
      <c r="D21" s="22">
        <f t="shared" si="13"/>
        <v>99602068144.389999</v>
      </c>
      <c r="E21" s="22">
        <f t="shared" si="13"/>
        <v>9.9999999999999995E-7</v>
      </c>
      <c r="F21" s="22">
        <f t="shared" si="13"/>
        <v>148644348679.39001</v>
      </c>
      <c r="G21" s="22">
        <f t="shared" si="13"/>
        <v>87245043282.469986</v>
      </c>
      <c r="H21" s="22">
        <f t="shared" si="13"/>
        <v>26565852242.82</v>
      </c>
      <c r="I21" s="22">
        <f t="shared" si="13"/>
        <v>113810895525.28998</v>
      </c>
      <c r="J21" s="22">
        <f t="shared" si="13"/>
        <v>87245043282.169998</v>
      </c>
      <c r="K21" s="22">
        <f t="shared" si="13"/>
        <v>26565852243.119999</v>
      </c>
      <c r="L21" s="22">
        <f t="shared" si="13"/>
        <v>113810895525.28999</v>
      </c>
      <c r="M21" s="22">
        <f t="shared" si="13"/>
        <v>34833453154.100021</v>
      </c>
      <c r="N21" s="22">
        <f t="shared" si="13"/>
        <v>0</v>
      </c>
    </row>
    <row r="22" spans="1:14" s="14" customFormat="1" x14ac:dyDescent="0.25">
      <c r="A22" s="19">
        <v>51</v>
      </c>
      <c r="B22" s="19" t="s">
        <v>53</v>
      </c>
      <c r="C22" s="20">
        <v>46185094293.000008</v>
      </c>
      <c r="D22" s="20">
        <f>95602068144.39+4000000000</f>
        <v>99602068144.389999</v>
      </c>
      <c r="E22" s="20">
        <v>0</v>
      </c>
      <c r="F22" s="20">
        <f>+C22+D22+E22</f>
        <v>145787162437.39001</v>
      </c>
      <c r="G22" s="20">
        <v>84768604705.469986</v>
      </c>
      <c r="H22" s="20">
        <v>26565852242.82</v>
      </c>
      <c r="I22" s="142">
        <f t="shared" ref="I22:I23" si="14">+G22+H22</f>
        <v>111334456948.28998</v>
      </c>
      <c r="J22" s="20">
        <v>84768604705.169998</v>
      </c>
      <c r="K22" s="20">
        <v>26565852243.119999</v>
      </c>
      <c r="L22" s="153">
        <f t="shared" ref="L22:L23" si="15">+J22+K22</f>
        <v>111334456948.28999</v>
      </c>
      <c r="M22" s="20">
        <f>+F22-L22</f>
        <v>34452705489.100021</v>
      </c>
      <c r="N22" s="20">
        <f>+I22-L22</f>
        <v>0</v>
      </c>
    </row>
    <row r="23" spans="1:14" s="14" customFormat="1" x14ac:dyDescent="0.25">
      <c r="A23" s="19">
        <v>52</v>
      </c>
      <c r="B23" s="19" t="s">
        <v>45</v>
      </c>
      <c r="C23" s="20">
        <v>2857186242</v>
      </c>
      <c r="D23" s="20">
        <v>9.9999999999999995E-7</v>
      </c>
      <c r="E23" s="20">
        <v>9.9999999999999995E-7</v>
      </c>
      <c r="F23" s="20">
        <v>2857186242</v>
      </c>
      <c r="G23" s="20">
        <v>2476438577.000001</v>
      </c>
      <c r="H23" s="20">
        <v>9.9999999999999995E-7</v>
      </c>
      <c r="I23" s="142">
        <f t="shared" si="14"/>
        <v>2476438577.0000019</v>
      </c>
      <c r="J23" s="20">
        <v>2476438577.000001</v>
      </c>
      <c r="K23" s="20"/>
      <c r="L23" s="153">
        <f t="shared" si="15"/>
        <v>2476438577.000001</v>
      </c>
      <c r="M23" s="20">
        <f>+F23-L23</f>
        <v>380747664.99999905</v>
      </c>
      <c r="N23" s="20">
        <f>+I23-L23</f>
        <v>0</v>
      </c>
    </row>
    <row r="25" spans="1:14" x14ac:dyDescent="0.25">
      <c r="F25" s="2"/>
    </row>
    <row r="26" spans="1:14" x14ac:dyDescent="0.25">
      <c r="L26" s="2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topLeftCell="E2" workbookViewId="0">
      <selection activeCell="O5" sqref="O5"/>
    </sheetView>
  </sheetViews>
  <sheetFormatPr baseColWidth="10" defaultRowHeight="12.75" x14ac:dyDescent="0.2"/>
  <cols>
    <col min="1" max="1" width="11.5703125" style="24" bestFit="1" customWidth="1"/>
    <col min="2" max="2" width="29.85546875" style="24" customWidth="1"/>
    <col min="3" max="3" width="15.7109375" style="25" bestFit="1" customWidth="1"/>
    <col min="4" max="4" width="17" style="25" customWidth="1"/>
    <col min="5" max="5" width="13.28515625" style="25" bestFit="1" customWidth="1"/>
    <col min="6" max="6" width="14.5703125" style="25" customWidth="1"/>
    <col min="7" max="7" width="15.140625" style="25" customWidth="1"/>
    <col min="8" max="8" width="16.85546875" style="25" bestFit="1" customWidth="1"/>
    <col min="9" max="9" width="17.28515625" style="25" customWidth="1"/>
    <col min="10" max="10" width="16" style="25" customWidth="1"/>
    <col min="11" max="11" width="17.28515625" style="25" customWidth="1"/>
    <col min="12" max="15" width="15.7109375" style="25" bestFit="1" customWidth="1"/>
    <col min="16" max="16" width="14.7109375" style="24" bestFit="1" customWidth="1"/>
    <col min="17" max="17" width="9.28515625" style="24" customWidth="1"/>
    <col min="18" max="16384" width="11.42578125" style="24"/>
  </cols>
  <sheetData>
    <row r="1" spans="1:22" customFormat="1" ht="20.25" x14ac:dyDescent="0.3">
      <c r="A1" s="157" t="s">
        <v>121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22" customFormat="1" ht="20.25" x14ac:dyDescent="0.3">
      <c r="A2" s="157" t="s">
        <v>129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22" customFormat="1" ht="15" x14ac:dyDescent="0.25">
      <c r="C3" s="135"/>
      <c r="D3" s="136"/>
      <c r="E3" s="137"/>
      <c r="F3" s="137"/>
      <c r="G3" s="137"/>
      <c r="H3" s="138"/>
      <c r="I3" s="138"/>
      <c r="J3" s="137"/>
      <c r="K3" s="138"/>
      <c r="L3" s="137"/>
      <c r="M3" s="138"/>
      <c r="N3" s="137"/>
      <c r="O3" s="138"/>
    </row>
    <row r="4" spans="1:22" s="102" customFormat="1" ht="30" customHeight="1" x14ac:dyDescent="0.25">
      <c r="A4" s="98" t="s">
        <v>1</v>
      </c>
      <c r="B4" s="98" t="s">
        <v>2</v>
      </c>
      <c r="C4" s="99" t="s">
        <v>39</v>
      </c>
      <c r="D4" s="99" t="s">
        <v>41</v>
      </c>
      <c r="E4" s="99" t="s">
        <v>42</v>
      </c>
      <c r="F4" s="99" t="s">
        <v>46</v>
      </c>
      <c r="G4" s="99" t="s">
        <v>81</v>
      </c>
      <c r="H4" s="99" t="s">
        <v>20</v>
      </c>
      <c r="I4" s="100" t="s">
        <v>130</v>
      </c>
      <c r="J4" s="100" t="s">
        <v>131</v>
      </c>
      <c r="K4" s="100" t="s">
        <v>51</v>
      </c>
      <c r="L4" s="99" t="s">
        <v>6</v>
      </c>
      <c r="M4" s="101" t="s">
        <v>132</v>
      </c>
      <c r="N4" s="101" t="s">
        <v>133</v>
      </c>
      <c r="O4" s="101" t="s">
        <v>52</v>
      </c>
    </row>
    <row r="5" spans="1:22" s="13" customFormat="1" ht="18" customHeight="1" x14ac:dyDescent="0.2">
      <c r="A5" s="143">
        <v>0</v>
      </c>
      <c r="B5" s="143" t="s">
        <v>22</v>
      </c>
      <c r="C5" s="144">
        <f t="shared" ref="C5:O5" si="0">+C6+C11+C15+C20+C25+C29</f>
        <v>86061946148</v>
      </c>
      <c r="D5" s="144">
        <f t="shared" si="0"/>
        <v>109447823964.80998</v>
      </c>
      <c r="E5" s="144">
        <f t="shared" si="0"/>
        <v>324288492</v>
      </c>
      <c r="F5" s="144">
        <f t="shared" si="0"/>
        <v>1628323704.3899999</v>
      </c>
      <c r="G5" s="144">
        <f t="shared" si="0"/>
        <v>-1628323704.3899999</v>
      </c>
      <c r="H5" s="144">
        <f t="shared" si="0"/>
        <v>195185481620.80997</v>
      </c>
      <c r="I5" s="144">
        <f t="shared" si="0"/>
        <v>76932516805.339996</v>
      </c>
      <c r="J5" s="144">
        <f t="shared" si="0"/>
        <v>48895200729.190002</v>
      </c>
      <c r="K5" s="144">
        <f t="shared" si="0"/>
        <v>125827717534.53</v>
      </c>
      <c r="L5" s="144">
        <f t="shared" si="0"/>
        <v>69357764086.290009</v>
      </c>
      <c r="M5" s="144">
        <f t="shared" si="0"/>
        <v>23417263156.880001</v>
      </c>
      <c r="N5" s="144">
        <f t="shared" si="0"/>
        <v>27066634189.57</v>
      </c>
      <c r="O5" s="144">
        <f t="shared" si="0"/>
        <v>50483897346.449997</v>
      </c>
      <c r="P5" s="97"/>
      <c r="Q5" s="145"/>
    </row>
    <row r="6" spans="1:22" s="13" customFormat="1" ht="15.75" customHeight="1" x14ac:dyDescent="0.2">
      <c r="A6" s="58">
        <v>5</v>
      </c>
      <c r="B6" s="58" t="s">
        <v>23</v>
      </c>
      <c r="C6" s="10">
        <f t="shared" ref="C6:O6" si="1">+C7+C8+C9</f>
        <v>11851468169</v>
      </c>
      <c r="D6" s="10">
        <f t="shared" si="1"/>
        <v>0</v>
      </c>
      <c r="E6" s="10">
        <f t="shared" si="1"/>
        <v>0</v>
      </c>
      <c r="F6" s="10">
        <f t="shared" si="1"/>
        <v>195601464</v>
      </c>
      <c r="G6" s="10">
        <f t="shared" si="1"/>
        <v>-195601464</v>
      </c>
      <c r="H6" s="10">
        <f t="shared" si="1"/>
        <v>11851468169</v>
      </c>
      <c r="I6" s="10">
        <f t="shared" si="1"/>
        <v>6902871037.0600004</v>
      </c>
      <c r="J6" s="10">
        <f t="shared" si="1"/>
        <v>1133796256.6199999</v>
      </c>
      <c r="K6" s="10">
        <f t="shared" si="1"/>
        <v>8036667293.6800003</v>
      </c>
      <c r="L6" s="10">
        <f t="shared" si="1"/>
        <v>3814800875.3300004</v>
      </c>
      <c r="M6" s="10">
        <f t="shared" si="1"/>
        <v>4578749067.2800007</v>
      </c>
      <c r="N6" s="10">
        <f t="shared" si="1"/>
        <v>3233771418.1300001</v>
      </c>
      <c r="O6" s="10">
        <f t="shared" si="1"/>
        <v>7812520485.4100008</v>
      </c>
      <c r="P6" s="97"/>
      <c r="Q6" s="145"/>
    </row>
    <row r="7" spans="1:22" s="13" customFormat="1" ht="12" x14ac:dyDescent="0.2">
      <c r="A7" s="107">
        <v>51</v>
      </c>
      <c r="B7" s="108" t="s">
        <v>24</v>
      </c>
      <c r="C7" s="108">
        <v>7259560192</v>
      </c>
      <c r="D7" s="108">
        <v>0</v>
      </c>
      <c r="E7" s="108">
        <v>0</v>
      </c>
      <c r="F7" s="108">
        <v>82907486</v>
      </c>
      <c r="G7" s="108">
        <v>-68046879</v>
      </c>
      <c r="H7" s="108">
        <v>7274420799</v>
      </c>
      <c r="I7" s="108">
        <v>4729041672</v>
      </c>
      <c r="J7" s="108">
        <v>916988248</v>
      </c>
      <c r="K7" s="108">
        <v>5646029920</v>
      </c>
      <c r="L7" s="108">
        <v>1628390879</v>
      </c>
      <c r="M7" s="108">
        <v>2973525179</v>
      </c>
      <c r="N7" s="108">
        <v>2504337735</v>
      </c>
      <c r="O7" s="108">
        <v>5477862914</v>
      </c>
      <c r="P7" s="97"/>
      <c r="Q7" s="145"/>
    </row>
    <row r="8" spans="1:22" s="14" customFormat="1" ht="15" x14ac:dyDescent="0.25">
      <c r="A8" s="28">
        <v>52</v>
      </c>
      <c r="B8" s="28" t="s">
        <v>65</v>
      </c>
      <c r="C8" s="27">
        <v>3625740918</v>
      </c>
      <c r="D8" s="27">
        <v>0</v>
      </c>
      <c r="E8" s="27">
        <v>0</v>
      </c>
      <c r="F8" s="27">
        <v>102394748</v>
      </c>
      <c r="G8" s="27">
        <v>-127554585</v>
      </c>
      <c r="H8" s="27">
        <v>3600581081</v>
      </c>
      <c r="I8" s="27">
        <v>1977021784</v>
      </c>
      <c r="J8" s="27">
        <v>216808008.62</v>
      </c>
      <c r="K8" s="27">
        <f>+I8+J8</f>
        <v>2193829792.6199999</v>
      </c>
      <c r="L8" s="27">
        <v>1406751288.3900001</v>
      </c>
      <c r="M8" s="27">
        <v>1408416307.22</v>
      </c>
      <c r="N8" s="27">
        <v>729433683.13</v>
      </c>
      <c r="O8" s="27">
        <v>2137849990.3499999</v>
      </c>
      <c r="P8" s="105"/>
      <c r="Q8" s="147"/>
      <c r="R8" s="147"/>
      <c r="S8" s="147"/>
      <c r="T8" s="147"/>
      <c r="U8" s="147"/>
      <c r="V8" s="147"/>
    </row>
    <row r="9" spans="1:22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10299230</v>
      </c>
      <c r="G9" s="20">
        <v>0</v>
      </c>
      <c r="H9" s="20">
        <v>976466289</v>
      </c>
      <c r="I9" s="20">
        <v>196807581.06</v>
      </c>
      <c r="J9" s="20">
        <v>0</v>
      </c>
      <c r="K9" s="20">
        <v>196807581.06</v>
      </c>
      <c r="L9" s="20">
        <v>779658707.94000006</v>
      </c>
      <c r="M9" s="20">
        <v>196807581.06</v>
      </c>
      <c r="N9" s="20">
        <v>0</v>
      </c>
      <c r="O9" s="20">
        <v>196807581.06</v>
      </c>
    </row>
    <row r="10" spans="1:22" x14ac:dyDescent="0.2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22" s="13" customFormat="1" ht="17.25" customHeight="1" x14ac:dyDescent="0.25">
      <c r="A11" s="148">
        <v>6</v>
      </c>
      <c r="B11" s="148" t="s">
        <v>26</v>
      </c>
      <c r="C11" s="149">
        <f>+C12+C13</f>
        <v>9193404630</v>
      </c>
      <c r="D11" s="149">
        <f t="shared" ref="D11:O11" si="2">+D12+D13</f>
        <v>0</v>
      </c>
      <c r="E11" s="149">
        <f t="shared" si="2"/>
        <v>0</v>
      </c>
      <c r="F11" s="149">
        <f t="shared" si="2"/>
        <v>573181059</v>
      </c>
      <c r="G11" s="149">
        <f t="shared" si="2"/>
        <v>-573181059</v>
      </c>
      <c r="H11" s="149">
        <f t="shared" si="2"/>
        <v>9193404630</v>
      </c>
      <c r="I11" s="149">
        <f t="shared" si="2"/>
        <v>2114101077</v>
      </c>
      <c r="J11" s="149">
        <f t="shared" si="2"/>
        <v>1783635181</v>
      </c>
      <c r="K11" s="149">
        <f t="shared" si="2"/>
        <v>3897736258</v>
      </c>
      <c r="L11" s="149">
        <f t="shared" si="2"/>
        <v>5295668372</v>
      </c>
      <c r="M11" s="149">
        <f t="shared" si="2"/>
        <v>799162000</v>
      </c>
      <c r="N11" s="149">
        <f t="shared" si="2"/>
        <v>2670773228</v>
      </c>
      <c r="O11" s="149">
        <f t="shared" si="2"/>
        <v>3469935228</v>
      </c>
      <c r="P11" s="2"/>
    </row>
    <row r="12" spans="1:22" s="134" customFormat="1" x14ac:dyDescent="0.2">
      <c r="A12" s="28">
        <v>611</v>
      </c>
      <c r="B12" s="28" t="s">
        <v>27</v>
      </c>
      <c r="C12" s="27">
        <v>8903120706</v>
      </c>
      <c r="D12" s="27">
        <v>0</v>
      </c>
      <c r="E12" s="27">
        <v>0</v>
      </c>
      <c r="F12" s="27">
        <v>525471092</v>
      </c>
      <c r="G12" s="27">
        <v>-525471092</v>
      </c>
      <c r="H12" s="27">
        <v>8903120706</v>
      </c>
      <c r="I12" s="27">
        <v>2004259071</v>
      </c>
      <c r="J12" s="27">
        <v>1735743581</v>
      </c>
      <c r="K12" s="27">
        <v>3740002652</v>
      </c>
      <c r="L12" s="27">
        <v>5163118054</v>
      </c>
      <c r="M12" s="27">
        <v>777200561</v>
      </c>
      <c r="N12" s="27">
        <v>2600886046</v>
      </c>
      <c r="O12" s="27">
        <v>3378086607</v>
      </c>
    </row>
    <row r="13" spans="1:22" s="116" customFormat="1" ht="17.25" customHeight="1" x14ac:dyDescent="0.25">
      <c r="A13" s="28">
        <v>612</v>
      </c>
      <c r="B13" s="28" t="s">
        <v>28</v>
      </c>
      <c r="C13" s="27">
        <v>290283924</v>
      </c>
      <c r="D13" s="27">
        <v>0</v>
      </c>
      <c r="E13" s="27">
        <v>0</v>
      </c>
      <c r="F13" s="27">
        <v>47709967</v>
      </c>
      <c r="G13" s="27">
        <v>-47709967</v>
      </c>
      <c r="H13" s="27">
        <v>290283924</v>
      </c>
      <c r="I13" s="27">
        <v>109842006</v>
      </c>
      <c r="J13" s="27">
        <v>47891600</v>
      </c>
      <c r="K13" s="27">
        <v>157733606</v>
      </c>
      <c r="L13" s="27">
        <v>132550318.00000001</v>
      </c>
      <c r="M13" s="27">
        <v>21961439</v>
      </c>
      <c r="N13" s="27">
        <v>69887182</v>
      </c>
      <c r="O13" s="27">
        <v>91848621</v>
      </c>
      <c r="P13" s="152"/>
    </row>
    <row r="14" spans="1:22" x14ac:dyDescent="0.2">
      <c r="A14" s="150"/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</row>
    <row r="15" spans="1:22" s="34" customFormat="1" ht="15" customHeight="1" x14ac:dyDescent="0.2">
      <c r="A15" s="21">
        <v>7</v>
      </c>
      <c r="B15" s="21" t="s">
        <v>29</v>
      </c>
      <c r="C15" s="22">
        <v>3210440492</v>
      </c>
      <c r="D15" s="22">
        <v>4487629634</v>
      </c>
      <c r="E15" s="22">
        <v>0</v>
      </c>
      <c r="F15" s="22">
        <v>85248560</v>
      </c>
      <c r="G15" s="22">
        <v>-85248560</v>
      </c>
      <c r="H15" s="22">
        <v>7698070126</v>
      </c>
      <c r="I15" s="22">
        <v>1887521796.0200005</v>
      </c>
      <c r="J15" s="22">
        <v>4432754797</v>
      </c>
      <c r="K15" s="22">
        <v>6320276593.0200005</v>
      </c>
      <c r="L15" s="22">
        <v>1377793532.9799995</v>
      </c>
      <c r="M15" s="22">
        <v>93953895</v>
      </c>
      <c r="N15" s="22">
        <v>2314685365.8699999</v>
      </c>
      <c r="O15" s="22">
        <v>2408639260.8699999</v>
      </c>
    </row>
    <row r="16" spans="1:22" ht="13.5" customHeight="1" x14ac:dyDescent="0.2">
      <c r="A16" s="19">
        <v>711</v>
      </c>
      <c r="B16" s="19" t="s">
        <v>30</v>
      </c>
      <c r="C16" s="20">
        <v>260000000</v>
      </c>
      <c r="D16" s="20">
        <v>0</v>
      </c>
      <c r="E16" s="20">
        <v>0</v>
      </c>
      <c r="F16" s="20">
        <v>0</v>
      </c>
      <c r="G16" s="20">
        <v>-85248560</v>
      </c>
      <c r="H16" s="20">
        <v>174751440</v>
      </c>
      <c r="I16" s="20">
        <v>14483940</v>
      </c>
      <c r="J16" s="20">
        <v>34828355</v>
      </c>
      <c r="K16" s="20">
        <v>49312295</v>
      </c>
      <c r="L16" s="20">
        <v>125439145</v>
      </c>
      <c r="M16" s="20">
        <v>5007345</v>
      </c>
      <c r="N16" s="20">
        <v>42995615</v>
      </c>
      <c r="O16" s="20">
        <v>48002960</v>
      </c>
    </row>
    <row r="17" spans="1:16" x14ac:dyDescent="0.2">
      <c r="A17" s="19">
        <v>712</v>
      </c>
      <c r="B17" s="19" t="s">
        <v>31</v>
      </c>
      <c r="C17" s="20">
        <v>50000000</v>
      </c>
      <c r="D17" s="20">
        <v>0</v>
      </c>
      <c r="E17" s="20">
        <v>0</v>
      </c>
      <c r="F17" s="20">
        <v>85248560</v>
      </c>
      <c r="G17" s="20">
        <v>0</v>
      </c>
      <c r="H17" s="20">
        <v>135248560</v>
      </c>
      <c r="I17" s="20">
        <v>88946550</v>
      </c>
      <c r="J17" s="20">
        <v>0</v>
      </c>
      <c r="K17" s="20">
        <v>88946550</v>
      </c>
      <c r="L17" s="20">
        <v>46302010</v>
      </c>
      <c r="M17" s="20">
        <v>88946550</v>
      </c>
      <c r="N17" s="20">
        <v>0</v>
      </c>
      <c r="O17" s="20">
        <v>88946550</v>
      </c>
    </row>
    <row r="18" spans="1:16" x14ac:dyDescent="0.2">
      <c r="A18" s="19">
        <v>713</v>
      </c>
      <c r="B18" s="19" t="s">
        <v>32</v>
      </c>
      <c r="C18" s="20">
        <v>2900440492</v>
      </c>
      <c r="D18" s="20">
        <v>4487629634</v>
      </c>
      <c r="E18" s="20">
        <v>0</v>
      </c>
      <c r="F18" s="20">
        <v>0</v>
      </c>
      <c r="G18" s="20">
        <v>0</v>
      </c>
      <c r="H18" s="20">
        <v>7388070126</v>
      </c>
      <c r="I18" s="20">
        <v>1784091306.0200005</v>
      </c>
      <c r="J18" s="20">
        <v>4397926442</v>
      </c>
      <c r="K18" s="20">
        <v>6182017748.0200005</v>
      </c>
      <c r="L18" s="20">
        <v>1206052377.9799995</v>
      </c>
      <c r="M18" s="20">
        <v>0</v>
      </c>
      <c r="N18" s="20">
        <v>2271689750.8699999</v>
      </c>
      <c r="O18" s="20">
        <v>2271689750.8699999</v>
      </c>
    </row>
    <row r="19" spans="1:16" x14ac:dyDescent="0.2">
      <c r="A19" s="19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6" customFormat="1" ht="15" x14ac:dyDescent="0.25">
      <c r="A20" s="17">
        <v>8</v>
      </c>
      <c r="B20" s="17" t="s">
        <v>33</v>
      </c>
      <c r="C20" s="43">
        <f t="shared" ref="C20:O20" si="3">+C21+C22+C23</f>
        <v>12764352322</v>
      </c>
      <c r="D20" s="43">
        <f t="shared" si="3"/>
        <v>3557669877.5599999</v>
      </c>
      <c r="E20" s="43">
        <f t="shared" si="3"/>
        <v>324288492</v>
      </c>
      <c r="F20" s="43">
        <f t="shared" si="3"/>
        <v>40026896</v>
      </c>
      <c r="G20" s="43">
        <f t="shared" si="3"/>
        <v>0</v>
      </c>
      <c r="H20" s="43">
        <f t="shared" si="3"/>
        <v>16037760603.560001</v>
      </c>
      <c r="I20" s="43">
        <f t="shared" si="3"/>
        <v>12145906512.34</v>
      </c>
      <c r="J20" s="43">
        <f t="shared" si="3"/>
        <v>559919860.56999993</v>
      </c>
      <c r="K20" s="43">
        <f t="shared" si="3"/>
        <v>12705826372.91</v>
      </c>
      <c r="L20" s="43">
        <f t="shared" si="3"/>
        <v>3331934230.6500006</v>
      </c>
      <c r="M20" s="43">
        <f t="shared" si="3"/>
        <v>5274767066.46</v>
      </c>
      <c r="N20" s="43">
        <f t="shared" si="3"/>
        <v>3148861212.0699997</v>
      </c>
      <c r="O20" s="43">
        <f t="shared" si="3"/>
        <v>8423628278.5299997</v>
      </c>
      <c r="P20" s="2"/>
    </row>
    <row r="21" spans="1:16" s="29" customFormat="1" x14ac:dyDescent="0.2">
      <c r="A21" s="61">
        <v>81</v>
      </c>
      <c r="B21" s="61" t="s">
        <v>34</v>
      </c>
      <c r="C21" s="65">
        <v>806835409</v>
      </c>
      <c r="D21" s="65">
        <v>1355715654.55</v>
      </c>
      <c r="E21" s="65">
        <v>324288492</v>
      </c>
      <c r="F21" s="65">
        <v>0</v>
      </c>
      <c r="G21" s="65">
        <v>0</v>
      </c>
      <c r="H21" s="65">
        <v>1838262571.55</v>
      </c>
      <c r="I21" s="65">
        <v>687595114</v>
      </c>
      <c r="J21" s="65">
        <v>134152001</v>
      </c>
      <c r="K21" s="65">
        <v>821747115</v>
      </c>
      <c r="L21" s="65">
        <v>1016515456.55</v>
      </c>
      <c r="M21" s="65">
        <v>550048000</v>
      </c>
      <c r="N21" s="65">
        <v>142152001</v>
      </c>
      <c r="O21" s="65">
        <v>692200001</v>
      </c>
    </row>
    <row r="22" spans="1:16" s="29" customFormat="1" x14ac:dyDescent="0.2">
      <c r="A22" s="61">
        <v>82</v>
      </c>
      <c r="B22" s="61" t="s">
        <v>35</v>
      </c>
      <c r="C22" s="65">
        <v>384677200</v>
      </c>
      <c r="D22" s="65">
        <v>266607156</v>
      </c>
      <c r="E22" s="65">
        <v>0</v>
      </c>
      <c r="F22" s="65">
        <v>0</v>
      </c>
      <c r="G22" s="65">
        <v>0</v>
      </c>
      <c r="H22" s="65">
        <v>651284356</v>
      </c>
      <c r="I22" s="65">
        <v>651284356</v>
      </c>
      <c r="J22" s="65">
        <v>0</v>
      </c>
      <c r="K22" s="65">
        <v>651284356</v>
      </c>
      <c r="L22" s="65">
        <v>0</v>
      </c>
      <c r="M22" s="65">
        <v>558784356</v>
      </c>
      <c r="N22" s="65">
        <v>27500000</v>
      </c>
      <c r="O22" s="65">
        <v>586284356</v>
      </c>
    </row>
    <row r="23" spans="1:16" s="29" customFormat="1" x14ac:dyDescent="0.2">
      <c r="A23" s="61">
        <v>83</v>
      </c>
      <c r="B23" s="61" t="s">
        <v>36</v>
      </c>
      <c r="C23" s="65">
        <v>11572839713</v>
      </c>
      <c r="D23" s="65">
        <v>1935347067.01</v>
      </c>
      <c r="E23" s="65">
        <v>0</v>
      </c>
      <c r="F23" s="65">
        <v>40026896</v>
      </c>
      <c r="G23" s="65">
        <v>0</v>
      </c>
      <c r="H23" s="65">
        <v>13548213676.01</v>
      </c>
      <c r="I23" s="65">
        <v>10807027042.34</v>
      </c>
      <c r="J23" s="65">
        <v>425767859.56999999</v>
      </c>
      <c r="K23" s="65">
        <v>11232794901.91</v>
      </c>
      <c r="L23" s="65">
        <v>2315418774.1000004</v>
      </c>
      <c r="M23" s="65">
        <v>4165934710.46</v>
      </c>
      <c r="N23" s="65">
        <v>2979209211.0699997</v>
      </c>
      <c r="O23" s="65">
        <v>7145143921.5299997</v>
      </c>
    </row>
    <row r="25" spans="1:16" s="34" customFormat="1" ht="14.25" customHeight="1" x14ac:dyDescent="0.2">
      <c r="A25" s="21">
        <v>10</v>
      </c>
      <c r="B25" s="21" t="s">
        <v>37</v>
      </c>
      <c r="C25" s="22">
        <f t="shared" ref="C25:O25" si="4">+C26+C27</f>
        <v>49042280535</v>
      </c>
      <c r="D25" s="22">
        <f t="shared" si="4"/>
        <v>99602068144.389984</v>
      </c>
      <c r="E25" s="22">
        <f t="shared" si="4"/>
        <v>0</v>
      </c>
      <c r="F25" s="22">
        <f t="shared" si="4"/>
        <v>734265725.38999999</v>
      </c>
      <c r="G25" s="22">
        <f t="shared" si="4"/>
        <v>-734265725.38999999</v>
      </c>
      <c r="H25" s="22">
        <f t="shared" si="4"/>
        <v>148644348679.38998</v>
      </c>
      <c r="I25" s="22">
        <f t="shared" si="4"/>
        <v>53882116382.919998</v>
      </c>
      <c r="J25" s="22">
        <f t="shared" si="4"/>
        <v>40985094634</v>
      </c>
      <c r="K25" s="22">
        <f t="shared" si="4"/>
        <v>94867211016.919998</v>
      </c>
      <c r="L25" s="22">
        <f t="shared" si="4"/>
        <v>53777137662.470009</v>
      </c>
      <c r="M25" s="22">
        <f t="shared" si="4"/>
        <v>12670631128.139999</v>
      </c>
      <c r="N25" s="22">
        <f t="shared" si="4"/>
        <v>15698542965.5</v>
      </c>
      <c r="O25" s="22">
        <f t="shared" si="4"/>
        <v>28369174093.639999</v>
      </c>
    </row>
    <row r="26" spans="1:16" x14ac:dyDescent="0.2">
      <c r="A26" s="19">
        <v>101</v>
      </c>
      <c r="B26" s="19" t="s">
        <v>38</v>
      </c>
      <c r="C26" s="20">
        <v>46185094293</v>
      </c>
      <c r="D26" s="20">
        <v>99602068144.389984</v>
      </c>
      <c r="E26" s="20">
        <v>0</v>
      </c>
      <c r="F26" s="20">
        <v>734265725.38999999</v>
      </c>
      <c r="G26" s="20">
        <v>-734265725.38999999</v>
      </c>
      <c r="H26" s="20">
        <v>145787162437.38998</v>
      </c>
      <c r="I26" s="20">
        <v>51405677805.919998</v>
      </c>
      <c r="J26" s="20">
        <v>40985094634</v>
      </c>
      <c r="K26" s="20">
        <v>92390772439.919998</v>
      </c>
      <c r="L26" s="20">
        <v>53396389997.470009</v>
      </c>
      <c r="M26" s="20">
        <v>10194192551.139999</v>
      </c>
      <c r="N26" s="20">
        <v>15698542965.5</v>
      </c>
      <c r="O26" s="20">
        <v>25892735516.639999</v>
      </c>
    </row>
    <row r="27" spans="1:16" ht="15" x14ac:dyDescent="0.25">
      <c r="A27" s="28">
        <v>1002</v>
      </c>
      <c r="B27" s="28" t="s">
        <v>66</v>
      </c>
      <c r="C27" s="27">
        <v>2857186242</v>
      </c>
      <c r="D27" s="27">
        <v>0</v>
      </c>
      <c r="E27" s="27">
        <v>0</v>
      </c>
      <c r="F27" s="27">
        <v>0</v>
      </c>
      <c r="G27" s="27">
        <v>0</v>
      </c>
      <c r="H27" s="27">
        <v>2857186242</v>
      </c>
      <c r="I27" s="27">
        <v>2476438577</v>
      </c>
      <c r="J27" s="27">
        <v>0</v>
      </c>
      <c r="K27" s="27">
        <v>2476438577</v>
      </c>
      <c r="L27" s="27">
        <v>380747665</v>
      </c>
      <c r="M27" s="27">
        <v>2476438577</v>
      </c>
      <c r="N27" s="27">
        <v>0</v>
      </c>
      <c r="O27" s="27">
        <v>2476438577</v>
      </c>
      <c r="P27" s="105"/>
    </row>
    <row r="29" spans="1:16" s="80" customFormat="1" x14ac:dyDescent="0.2">
      <c r="A29" s="90">
        <v>94</v>
      </c>
      <c r="B29" s="90" t="s">
        <v>48</v>
      </c>
      <c r="C29" s="146">
        <v>0</v>
      </c>
      <c r="D29" s="146">
        <v>1800456308.8599999</v>
      </c>
      <c r="E29" s="146">
        <v>0</v>
      </c>
      <c r="F29" s="146">
        <v>0</v>
      </c>
      <c r="G29" s="146">
        <v>-40026896</v>
      </c>
      <c r="H29" s="146">
        <v>1760429412.8599999</v>
      </c>
      <c r="I29" s="146">
        <v>0</v>
      </c>
      <c r="J29" s="146">
        <v>0</v>
      </c>
      <c r="K29" s="146">
        <v>0</v>
      </c>
      <c r="L29" s="146">
        <v>1760429412.8599999</v>
      </c>
      <c r="M29" s="146">
        <v>0</v>
      </c>
      <c r="N29" s="146">
        <v>0</v>
      </c>
      <c r="O29" s="146">
        <v>0</v>
      </c>
    </row>
  </sheetData>
  <mergeCells count="2">
    <mergeCell ref="A1:O1"/>
    <mergeCell ref="A2:Q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INGRESOS I. TRIMESTRE</vt:lpstr>
      <vt:lpstr>INGRESOS  I SEMESTRE</vt:lpstr>
      <vt:lpstr>GASTOS I. TRIMESTRE</vt:lpstr>
      <vt:lpstr>INGRESOS II TRIMESTRE</vt:lpstr>
      <vt:lpstr>GASTOS II TRIMESTRE</vt:lpstr>
      <vt:lpstr>INGRESOS III TRIMESTRE</vt:lpstr>
      <vt:lpstr>GASTOS III TRIMESTRE</vt:lpstr>
      <vt:lpstr>INGRESOS IV TRIMESTRE</vt:lpstr>
      <vt:lpstr>GASTOS IV 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Erika Alejandra</cp:lastModifiedBy>
  <cp:lastPrinted>2020-02-03T22:01:30Z</cp:lastPrinted>
  <dcterms:created xsi:type="dcterms:W3CDTF">2016-08-23T14:02:44Z</dcterms:created>
  <dcterms:modified xsi:type="dcterms:W3CDTF">2020-04-30T23:01:23Z</dcterms:modified>
</cp:coreProperties>
</file>